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4"/>
  </bookViews>
  <sheets>
    <sheet name="Прил 1" sheetId="2" r:id="rId1"/>
    <sheet name="Прил 2" sheetId="3" r:id="rId2"/>
    <sheet name="Прил 3" sheetId="4" r:id="rId3"/>
    <sheet name="Прил 4" sheetId="1" r:id="rId4"/>
    <sheet name="Прил 5" sheetId="5" r:id="rId5"/>
    <sheet name="ПЗ" sheetId="6" r:id="rId6"/>
  </sheets>
  <definedNames>
    <definedName name="_xlnm._FilterDatabase" localSheetId="3" hidden="1">'Прил 4'!$A$12:$J$12</definedName>
    <definedName name="_xlnm.Print_Titles" localSheetId="3">'Прил 4'!$8:$9</definedName>
    <definedName name="_xlnm.Print_Area" localSheetId="3">'Прил 4'!$A$1:$J$232</definedName>
  </definedNames>
  <calcPr calcId="125725"/>
</workbook>
</file>

<file path=xl/calcChain.xml><?xml version="1.0" encoding="utf-8"?>
<calcChain xmlns="http://schemas.openxmlformats.org/spreadsheetml/2006/main">
  <c r="D21" i="6"/>
  <c r="E21"/>
  <c r="D20"/>
  <c r="E20"/>
  <c r="C21"/>
  <c r="C20"/>
  <c r="G13"/>
  <c r="G14"/>
  <c r="G11"/>
  <c r="F12"/>
  <c r="F13"/>
  <c r="G10"/>
  <c r="I81" i="1"/>
  <c r="H81"/>
  <c r="I85"/>
  <c r="H85"/>
  <c r="J90"/>
  <c r="I89"/>
  <c r="H89"/>
  <c r="J88"/>
  <c r="H18"/>
  <c r="H14" s="1"/>
  <c r="I18"/>
  <c r="J19"/>
  <c r="J20"/>
  <c r="G19" i="6"/>
  <c r="F19"/>
  <c r="G18"/>
  <c r="G17"/>
  <c r="F17"/>
  <c r="G16"/>
  <c r="F16"/>
  <c r="G15"/>
  <c r="F15"/>
  <c r="G9"/>
  <c r="F9"/>
  <c r="G8"/>
  <c r="F8"/>
  <c r="G7"/>
  <c r="G6"/>
  <c r="F6"/>
  <c r="G5"/>
  <c r="F5"/>
  <c r="G4"/>
  <c r="F4"/>
  <c r="F21" l="1"/>
  <c r="G21"/>
  <c r="G20"/>
  <c r="J89" i="1"/>
  <c r="J18"/>
  <c r="I14"/>
  <c r="F20" i="6"/>
  <c r="C10" i="5" l="1"/>
  <c r="E10"/>
  <c r="E12"/>
  <c r="F12" s="1"/>
  <c r="C12"/>
  <c r="E27" i="2"/>
  <c r="D26"/>
  <c r="C26"/>
  <c r="E29"/>
  <c r="E16"/>
  <c r="E18"/>
  <c r="A3" i="5"/>
  <c r="F2"/>
  <c r="A3" i="1"/>
  <c r="J2"/>
  <c r="A3" i="4"/>
  <c r="J2"/>
  <c r="A3" i="3"/>
  <c r="F2"/>
  <c r="C8" i="5"/>
  <c r="E8"/>
  <c r="F9"/>
  <c r="F11"/>
  <c r="C13"/>
  <c r="E13"/>
  <c r="H10" i="4"/>
  <c r="I10"/>
  <c r="J11"/>
  <c r="J12"/>
  <c r="J13"/>
  <c r="J14"/>
  <c r="J15"/>
  <c r="J16"/>
  <c r="J17"/>
  <c r="J18"/>
  <c r="H19"/>
  <c r="I19"/>
  <c r="J19" s="1"/>
  <c r="J20"/>
  <c r="H21"/>
  <c r="I21"/>
  <c r="J22"/>
  <c r="H23"/>
  <c r="I23"/>
  <c r="J23" s="1"/>
  <c r="J24"/>
  <c r="H25"/>
  <c r="I25"/>
  <c r="J26"/>
  <c r="J27"/>
  <c r="H28"/>
  <c r="I28"/>
  <c r="J28" s="1"/>
  <c r="J29"/>
  <c r="H30"/>
  <c r="I30"/>
  <c r="J30"/>
  <c r="J31"/>
  <c r="J32"/>
  <c r="H33"/>
  <c r="I33"/>
  <c r="J33" s="1"/>
  <c r="J34"/>
  <c r="H35"/>
  <c r="I35"/>
  <c r="J36"/>
  <c r="D10" i="3"/>
  <c r="E10"/>
  <c r="F10" s="1"/>
  <c r="F11"/>
  <c r="D12"/>
  <c r="E12"/>
  <c r="F12" s="1"/>
  <c r="F13"/>
  <c r="D14"/>
  <c r="E14"/>
  <c r="F15"/>
  <c r="D16"/>
  <c r="E16"/>
  <c r="F16" s="1"/>
  <c r="F17"/>
  <c r="F18"/>
  <c r="D19"/>
  <c r="E19"/>
  <c r="F19" s="1"/>
  <c r="C12" i="2"/>
  <c r="D12"/>
  <c r="D11" s="1"/>
  <c r="E13"/>
  <c r="E14"/>
  <c r="E15"/>
  <c r="C17"/>
  <c r="E17" s="1"/>
  <c r="C19"/>
  <c r="D19"/>
  <c r="E19" s="1"/>
  <c r="E20"/>
  <c r="C21"/>
  <c r="D21"/>
  <c r="E22"/>
  <c r="E24"/>
  <c r="C28"/>
  <c r="C25" s="1"/>
  <c r="D28"/>
  <c r="D25" s="1"/>
  <c r="C31"/>
  <c r="D31"/>
  <c r="E31"/>
  <c r="E32"/>
  <c r="C35"/>
  <c r="D35"/>
  <c r="E36"/>
  <c r="C37"/>
  <c r="D37"/>
  <c r="E38"/>
  <c r="C39"/>
  <c r="D39"/>
  <c r="E39" s="1"/>
  <c r="E40"/>
  <c r="E41"/>
  <c r="C42"/>
  <c r="D42"/>
  <c r="E42"/>
  <c r="E43"/>
  <c r="E44"/>
  <c r="C45"/>
  <c r="D45"/>
  <c r="E45" s="1"/>
  <c r="E46"/>
  <c r="E47"/>
  <c r="C48"/>
  <c r="D48"/>
  <c r="E48" s="1"/>
  <c r="E49"/>
  <c r="C50"/>
  <c r="D50"/>
  <c r="E51"/>
  <c r="D52"/>
  <c r="C54"/>
  <c r="D54"/>
  <c r="E55"/>
  <c r="I132" i="1"/>
  <c r="I131" s="1"/>
  <c r="H132"/>
  <c r="H131" s="1"/>
  <c r="H130" s="1"/>
  <c r="H129" s="1"/>
  <c r="J110"/>
  <c r="J111"/>
  <c r="J112"/>
  <c r="J113"/>
  <c r="J114"/>
  <c r="J115"/>
  <c r="J117"/>
  <c r="J119"/>
  <c r="J121"/>
  <c r="J123"/>
  <c r="J128"/>
  <c r="J133"/>
  <c r="J106"/>
  <c r="I105"/>
  <c r="H105"/>
  <c r="J105" s="1"/>
  <c r="J185"/>
  <c r="I184"/>
  <c r="H184"/>
  <c r="J172"/>
  <c r="I171"/>
  <c r="H171"/>
  <c r="J171" s="1"/>
  <c r="J229"/>
  <c r="I228"/>
  <c r="H228"/>
  <c r="H227" s="1"/>
  <c r="H226" s="1"/>
  <c r="H225" s="1"/>
  <c r="H224" s="1"/>
  <c r="I227"/>
  <c r="I226" s="1"/>
  <c r="I225" s="1"/>
  <c r="I224" s="1"/>
  <c r="J183"/>
  <c r="I179"/>
  <c r="H179"/>
  <c r="H82"/>
  <c r="I82"/>
  <c r="J83"/>
  <c r="J84"/>
  <c r="J86"/>
  <c r="J87"/>
  <c r="I34"/>
  <c r="H34"/>
  <c r="J51"/>
  <c r="J49"/>
  <c r="F10" i="5" l="1"/>
  <c r="J35" i="4"/>
  <c r="I37"/>
  <c r="H37"/>
  <c r="J25"/>
  <c r="J21"/>
  <c r="J10"/>
  <c r="F14" i="3"/>
  <c r="E9"/>
  <c r="D9"/>
  <c r="D8" s="1"/>
  <c r="E54" i="2"/>
  <c r="E26"/>
  <c r="E37"/>
  <c r="C34"/>
  <c r="C33" s="1"/>
  <c r="C9"/>
  <c r="E50"/>
  <c r="D34"/>
  <c r="D9"/>
  <c r="E28"/>
  <c r="E21"/>
  <c r="C11"/>
  <c r="C10" s="1"/>
  <c r="E12"/>
  <c r="E8" i="3"/>
  <c r="D33" i="2"/>
  <c r="E33" s="1"/>
  <c r="E34"/>
  <c r="D10"/>
  <c r="D8" s="1"/>
  <c r="E11"/>
  <c r="E35"/>
  <c r="J131" i="1"/>
  <c r="I130"/>
  <c r="I129" s="1"/>
  <c r="J129" s="1"/>
  <c r="J184"/>
  <c r="J130"/>
  <c r="J132"/>
  <c r="J82"/>
  <c r="J224"/>
  <c r="J225"/>
  <c r="J226"/>
  <c r="J227"/>
  <c r="J228"/>
  <c r="I80"/>
  <c r="I68" s="1"/>
  <c r="H80"/>
  <c r="H68" s="1"/>
  <c r="J37" i="4" l="1"/>
  <c r="F8" i="3"/>
  <c r="F9"/>
  <c r="E9" i="2"/>
  <c r="C8"/>
  <c r="C7" s="1"/>
  <c r="E25"/>
  <c r="E10"/>
  <c r="J81" i="1"/>
  <c r="I57"/>
  <c r="I207"/>
  <c r="I210"/>
  <c r="I186"/>
  <c r="I178" s="1"/>
  <c r="I173"/>
  <c r="I169"/>
  <c r="I167"/>
  <c r="I153"/>
  <c r="I157"/>
  <c r="I159"/>
  <c r="I161"/>
  <c r="I163"/>
  <c r="I165"/>
  <c r="I150"/>
  <c r="I148"/>
  <c r="I138"/>
  <c r="I140"/>
  <c r="I142"/>
  <c r="I144"/>
  <c r="I146"/>
  <c r="I122"/>
  <c r="I107"/>
  <c r="I104" s="1"/>
  <c r="I95"/>
  <c r="I94" s="1"/>
  <c r="I93" s="1"/>
  <c r="I66"/>
  <c r="I65" s="1"/>
  <c r="I64" s="1"/>
  <c r="I63" s="1"/>
  <c r="I55"/>
  <c r="I32"/>
  <c r="I24"/>
  <c r="I15"/>
  <c r="J16"/>
  <c r="J17"/>
  <c r="J25"/>
  <c r="J26"/>
  <c r="J28"/>
  <c r="J29"/>
  <c r="J30"/>
  <c r="J31"/>
  <c r="J33"/>
  <c r="J35"/>
  <c r="J36"/>
  <c r="J37"/>
  <c r="J38"/>
  <c r="J39"/>
  <c r="J40"/>
  <c r="J41"/>
  <c r="J42"/>
  <c r="J44"/>
  <c r="J46"/>
  <c r="J48"/>
  <c r="J50"/>
  <c r="J56"/>
  <c r="J58"/>
  <c r="J62"/>
  <c r="J67"/>
  <c r="J69"/>
  <c r="J70"/>
  <c r="J71"/>
  <c r="J72"/>
  <c r="J73"/>
  <c r="J74"/>
  <c r="J75"/>
  <c r="J76"/>
  <c r="J77"/>
  <c r="J78"/>
  <c r="J79"/>
  <c r="J96"/>
  <c r="J97"/>
  <c r="J98"/>
  <c r="J99"/>
  <c r="J100"/>
  <c r="J108"/>
  <c r="J109"/>
  <c r="J139"/>
  <c r="J141"/>
  <c r="J143"/>
  <c r="J145"/>
  <c r="J147"/>
  <c r="J149"/>
  <c r="J151"/>
  <c r="J154"/>
  <c r="J158"/>
  <c r="J160"/>
  <c r="J162"/>
  <c r="J164"/>
  <c r="J166"/>
  <c r="J168"/>
  <c r="J170"/>
  <c r="J174"/>
  <c r="J180"/>
  <c r="J181"/>
  <c r="J182"/>
  <c r="J187"/>
  <c r="J188"/>
  <c r="J189"/>
  <c r="J190"/>
  <c r="J191"/>
  <c r="J197"/>
  <c r="J201"/>
  <c r="J203"/>
  <c r="J208"/>
  <c r="J209"/>
  <c r="J211"/>
  <c r="J212"/>
  <c r="J218"/>
  <c r="J223"/>
  <c r="H222"/>
  <c r="H221" s="1"/>
  <c r="H220" s="1"/>
  <c r="H219" s="1"/>
  <c r="J219" s="1"/>
  <c r="H217"/>
  <c r="H216" s="1"/>
  <c r="H215" s="1"/>
  <c r="H214" s="1"/>
  <c r="H213" s="1"/>
  <c r="J213" s="1"/>
  <c r="H210"/>
  <c r="J210" s="1"/>
  <c r="H207"/>
  <c r="H206" s="1"/>
  <c r="H205" s="1"/>
  <c r="H204" s="1"/>
  <c r="H202"/>
  <c r="J202" s="1"/>
  <c r="H200"/>
  <c r="J200" s="1"/>
  <c r="H196"/>
  <c r="H195" s="1"/>
  <c r="H194" s="1"/>
  <c r="H193" s="1"/>
  <c r="H192" s="1"/>
  <c r="J192" s="1"/>
  <c r="H186"/>
  <c r="H178" s="1"/>
  <c r="H173"/>
  <c r="H169"/>
  <c r="H167"/>
  <c r="J167" s="1"/>
  <c r="H165"/>
  <c r="H163"/>
  <c r="J163" s="1"/>
  <c r="H161"/>
  <c r="J161" s="1"/>
  <c r="H159"/>
  <c r="J159" s="1"/>
  <c r="H157"/>
  <c r="J157" s="1"/>
  <c r="H153"/>
  <c r="J153" s="1"/>
  <c r="H150"/>
  <c r="J150" s="1"/>
  <c r="H148"/>
  <c r="J148" s="1"/>
  <c r="H146"/>
  <c r="J146" s="1"/>
  <c r="H144"/>
  <c r="J144" s="1"/>
  <c r="H142"/>
  <c r="J142" s="1"/>
  <c r="H140"/>
  <c r="J140" s="1"/>
  <c r="H138"/>
  <c r="H127"/>
  <c r="J127" s="1"/>
  <c r="H122"/>
  <c r="H120"/>
  <c r="J120" s="1"/>
  <c r="H118"/>
  <c r="J118" s="1"/>
  <c r="H116"/>
  <c r="J116" s="1"/>
  <c r="H107"/>
  <c r="H95"/>
  <c r="H94" s="1"/>
  <c r="H93" s="1"/>
  <c r="H66"/>
  <c r="J66" s="1"/>
  <c r="H61"/>
  <c r="J61" s="1"/>
  <c r="H60"/>
  <c r="H59" s="1"/>
  <c r="J59" s="1"/>
  <c r="H57"/>
  <c r="J57" s="1"/>
  <c r="H55"/>
  <c r="J55" s="1"/>
  <c r="H47"/>
  <c r="J47" s="1"/>
  <c r="H45"/>
  <c r="J45" s="1"/>
  <c r="H43"/>
  <c r="J43" s="1"/>
  <c r="H32"/>
  <c r="H27"/>
  <c r="J27" s="1"/>
  <c r="H24"/>
  <c r="H23" s="1"/>
  <c r="H15"/>
  <c r="H104" l="1"/>
  <c r="H156"/>
  <c r="D7" i="2"/>
  <c r="E8"/>
  <c r="J122" i="1"/>
  <c r="I156"/>
  <c r="I155" s="1"/>
  <c r="I152" s="1"/>
  <c r="I23"/>
  <c r="I22" s="1"/>
  <c r="I21" s="1"/>
  <c r="J186"/>
  <c r="H199"/>
  <c r="H198" s="1"/>
  <c r="J198" s="1"/>
  <c r="J165"/>
  <c r="I92"/>
  <c r="J93"/>
  <c r="H92"/>
  <c r="H91" s="1"/>
  <c r="I13"/>
  <c r="H13"/>
  <c r="H12" s="1"/>
  <c r="I206"/>
  <c r="I205" s="1"/>
  <c r="I204" s="1"/>
  <c r="J204" s="1"/>
  <c r="J173"/>
  <c r="J169"/>
  <c r="I103"/>
  <c r="I102" s="1"/>
  <c r="I101" s="1"/>
  <c r="J34"/>
  <c r="J207"/>
  <c r="I177"/>
  <c r="I176" s="1"/>
  <c r="I175" s="1"/>
  <c r="I137"/>
  <c r="I136" s="1"/>
  <c r="I135" s="1"/>
  <c r="I54"/>
  <c r="I53" s="1"/>
  <c r="I52" s="1"/>
  <c r="J32"/>
  <c r="H54"/>
  <c r="H53" s="1"/>
  <c r="H52" s="1"/>
  <c r="H126"/>
  <c r="H137"/>
  <c r="H136" s="1"/>
  <c r="H135" s="1"/>
  <c r="H155"/>
  <c r="H152" s="1"/>
  <c r="H177"/>
  <c r="H176" s="1"/>
  <c r="H175" s="1"/>
  <c r="H22"/>
  <c r="H21" s="1"/>
  <c r="H65"/>
  <c r="J68"/>
  <c r="J222"/>
  <c r="J220"/>
  <c r="J216"/>
  <c r="J214"/>
  <c r="J196"/>
  <c r="J194"/>
  <c r="J179"/>
  <c r="J94"/>
  <c r="J53"/>
  <c r="J24"/>
  <c r="J15"/>
  <c r="J221"/>
  <c r="J217"/>
  <c r="J215"/>
  <c r="J205"/>
  <c r="J199"/>
  <c r="J195"/>
  <c r="J193"/>
  <c r="J138"/>
  <c r="J107"/>
  <c r="J95"/>
  <c r="J60"/>
  <c r="J14"/>
  <c r="H11" l="1"/>
  <c r="E7" i="2"/>
  <c r="H125" i="1"/>
  <c r="J126"/>
  <c r="J52"/>
  <c r="J54"/>
  <c r="J206"/>
  <c r="J176"/>
  <c r="J177"/>
  <c r="J175"/>
  <c r="J152"/>
  <c r="J156"/>
  <c r="J155"/>
  <c r="J137"/>
  <c r="J13"/>
  <c r="I12"/>
  <c r="I11" s="1"/>
  <c r="J92"/>
  <c r="I91"/>
  <c r="J80"/>
  <c r="J178"/>
  <c r="J23"/>
  <c r="I134"/>
  <c r="I230" s="1"/>
  <c r="J136"/>
  <c r="J135"/>
  <c r="H134"/>
  <c r="J22"/>
  <c r="J21"/>
  <c r="H103"/>
  <c r="J104"/>
  <c r="H64"/>
  <c r="H63" s="1"/>
  <c r="J65"/>
  <c r="J12"/>
  <c r="H124" l="1"/>
  <c r="J124" s="1"/>
  <c r="J125"/>
  <c r="J91"/>
  <c r="I10"/>
  <c r="J134"/>
  <c r="J64"/>
  <c r="H102"/>
  <c r="H101" s="1"/>
  <c r="H230" s="1"/>
  <c r="J103"/>
  <c r="J63" l="1"/>
  <c r="H10"/>
  <c r="J102"/>
  <c r="J101" l="1"/>
  <c r="J230"/>
  <c r="J10"/>
  <c r="J11"/>
</calcChain>
</file>

<file path=xl/sharedStrings.xml><?xml version="1.0" encoding="utf-8"?>
<sst xmlns="http://schemas.openxmlformats.org/spreadsheetml/2006/main" count="1401" uniqueCount="380">
  <si>
    <t xml:space="preserve">                                              </t>
  </si>
  <si>
    <t>(тыс. рублей)</t>
  </si>
  <si>
    <t>№ п/п</t>
  </si>
  <si>
    <t xml:space="preserve">Наименование </t>
  </si>
  <si>
    <t>ГРБС</t>
  </si>
  <si>
    <t>Раздел</t>
  </si>
  <si>
    <t>Подраздел</t>
  </si>
  <si>
    <t>Целевая статья</t>
  </si>
  <si>
    <t>Вид расхода</t>
  </si>
  <si>
    <t>Сумма</t>
  </si>
  <si>
    <t>Администрация сельского поселения "Хасуртайское"</t>
  </si>
  <si>
    <t>991</t>
  </si>
  <si>
    <t>ОБЩЕГОСУДАРСТВЕННЫЕ ВОПРОСЫ</t>
  </si>
  <si>
    <t>01</t>
  </si>
  <si>
    <t>Функционирование высшего должностного лица субьекта Российской Федерации и органа местного самоуправления</t>
  </si>
  <si>
    <t>02</t>
  </si>
  <si>
    <t>Непрограммные расходы органов местного самоуправления</t>
  </si>
  <si>
    <t>9900000000</t>
  </si>
  <si>
    <t>Непрограммные расходы</t>
  </si>
  <si>
    <t>9990000000</t>
  </si>
  <si>
    <t>Первоочередные расходы</t>
  </si>
  <si>
    <t>9990070200</t>
  </si>
  <si>
    <t>Фонд оплаты труда государственных (муниципальных) органов</t>
  </si>
  <si>
    <t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</si>
  <si>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                                         </t>
  </si>
  <si>
    <t>129</t>
  </si>
  <si>
    <t>9990091040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</si>
  <si>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</si>
  <si>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</si>
  <si>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Фонд оплаты труда казенных учреждений</t>
  </si>
  <si>
    <t>111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</si>
  <si>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 </t>
  </si>
  <si>
    <t>119</t>
  </si>
  <si>
    <t>Уплата налога на имущество муниципальных бюджетных,автономных, казенных организаций</t>
  </si>
  <si>
    <t>Уплата налога на имущество организаций и земельного налога</t>
  </si>
  <si>
    <t>851</t>
  </si>
  <si>
    <t>Прочая закупка товаров, работ и услуг</t>
  </si>
  <si>
    <t>244</t>
  </si>
  <si>
    <t>Прочие расходы</t>
  </si>
  <si>
    <t>9990080100</t>
  </si>
  <si>
    <t>Мероприятия на выравнивание уровня бюджетной обеспеченности за счет субвенций бюджетам муниципальных районов на осуществление полномочий по расчету и предоставлению дотаций поселениям</t>
  </si>
  <si>
    <t>9990073090</t>
  </si>
  <si>
    <t>Прочая закупка товаров, работ и услуг для обеспечения
государственных (муниципальных) нужд</t>
  </si>
  <si>
    <t>Центральный аппарат</t>
  </si>
  <si>
    <t>9990091010</t>
  </si>
  <si>
    <t>Закупка товаров, работ, услуг в сфере информационно-коммуникационных технологий</t>
  </si>
  <si>
    <t>242</t>
  </si>
  <si>
    <t xml:space="preserve">Прочая закупка товаров, работ и услуг </t>
  </si>
  <si>
    <t>Уплата прочих налогов, сборов и иных платежей</t>
  </si>
  <si>
    <t>852</t>
  </si>
  <si>
    <t>Обеспечение деятельности финансовых, налоговых и таможенных органов и органов финансового (финансово-бюджетного) надзора (при наличии финансового органа)</t>
  </si>
  <si>
    <t>Межбюджетные трансферты на осуществление части полномочий по формированию и исполнению бюджета поселения</t>
  </si>
  <si>
    <t>Иные межбюджетные трансферты</t>
  </si>
  <si>
    <t>540</t>
  </si>
  <si>
    <t xml:space="preserve">Межбюджетные трансферты на осуществление части полномочий по ксо </t>
  </si>
  <si>
    <t>Прочие платежи</t>
  </si>
  <si>
    <t>Премирование по итогам смотра-конкурса "Лучшая колонна территориального общественного самоуправления МО "Хоринский район"</t>
  </si>
  <si>
    <t>06</t>
  </si>
  <si>
    <t>99900P0100</t>
  </si>
  <si>
    <t>Межбюджетные трансферты на осуществление части полномочий  КСО сельских поселений</t>
  </si>
  <si>
    <t>99900P0200</t>
  </si>
  <si>
    <t xml:space="preserve">Обеспечение проведения выборов и референдумов
</t>
  </si>
  <si>
    <t>07</t>
  </si>
  <si>
    <t>Прочая закупка товаров, работ и услуг для обеспечения</t>
  </si>
  <si>
    <t>Резервные фонды</t>
  </si>
  <si>
    <t>11</t>
  </si>
  <si>
    <t>Резервные средства</t>
  </si>
  <si>
    <t>870</t>
  </si>
  <si>
    <t>Другие общегосударственные вопросы</t>
  </si>
  <si>
    <t>13</t>
  </si>
  <si>
    <t>Обеспечение деятельности казенных учреждений</t>
  </si>
  <si>
    <t>9990020100</t>
  </si>
  <si>
    <t xml:space="preserve">Фонд оплаты труда казенных учреждений
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</si>
  <si>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</si>
  <si>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Межбюджетные трансферты для премирования победителей и призеров республиканского конкурса «Лучшее территориальное общественное самоуправление»</t>
  </si>
  <si>
    <t>9990074030</t>
  </si>
  <si>
    <t>Иные выплаты населению</t>
  </si>
  <si>
    <t>360</t>
  </si>
  <si>
    <t xml:space="preserve">Межбюджетные трансферты на осуществление части полномочий по земельному контролю в границах поселения  </t>
  </si>
  <si>
    <t>99900P0500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</si>
  <si>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</si>
  <si>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</si>
  <si>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</si>
  <si>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9990051180</t>
  </si>
  <si>
    <t>НАЦИОНАЛЬНАЯ БЕЗОПАСНОСТЬ И ПРАВООХРАНИТЕЛЬНАЯ ДЕЯТЕЛЬНОСТЬ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</si>
  <si>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</si>
  <si>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</si>
  <si>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>122</t>
  </si>
  <si>
    <t>10</t>
  </si>
  <si>
    <t>Другие вопросы в области национальной безопасности и правоохранительной деятельности</t>
  </si>
  <si>
    <t>Прочие мероприятия, связанные с выполнением обязательств органов местного самоуправления</t>
  </si>
  <si>
    <t>999 8290</t>
  </si>
  <si>
    <t>Мероприятия по опашке минерализованных полос</t>
  </si>
  <si>
    <t>99900R0100</t>
  </si>
  <si>
    <t>Межбюджетные трансферты на опашку минерализованных полос</t>
  </si>
  <si>
    <t>Межбюджетные трансферты на осуществление части полномочий для проведения профилактических мероприятий по обеспечению пожарной безопасности на территориях сельских поселений</t>
  </si>
  <si>
    <t>99900R0400</t>
  </si>
  <si>
    <t>Другие вопросы в области национальной экономики</t>
  </si>
  <si>
    <t>ЖИЛИЩНО - КОММУНАЛЬНОЕ ХОЗЯЙСТВО</t>
  </si>
  <si>
    <t>05</t>
  </si>
  <si>
    <t xml:space="preserve">Коммунальное хозяйство </t>
  </si>
  <si>
    <t>Прочая закупка товаров, работ и услуг для обеспечения
муниципальных нужд</t>
  </si>
  <si>
    <t xml:space="preserve">Межбюджетные трансферты для премирования победителей и призерам республиканского конкурса «Лучшее территориальное общественное самоуправление» </t>
  </si>
  <si>
    <r>
      <t xml:space="preserve">Мероприятия </t>
    </r>
    <r>
      <rPr>
        <sz val="10"/>
        <color indexed="8"/>
        <rFont val="Times New Roman"/>
        <family val="1"/>
        <charset val="204"/>
      </rPr>
      <t>по организации в границах поселения водоснабжения населения, водоотведения</t>
    </r>
  </si>
  <si>
    <t>Межбюджетные трансферты для премирования победителей и призерам республиканского конкурса "Лучшее территориальное общественное самоуправление"</t>
  </si>
  <si>
    <t>Благоустройство</t>
  </si>
  <si>
    <t>Иные МБТ на поддержку гражданских инициатив "Народный бюджет"</t>
  </si>
  <si>
    <t>999072140</t>
  </si>
  <si>
    <t>Иные МБТ на поддержку гражданских инициатив "Народный бюджет" за счет МБ</t>
  </si>
  <si>
    <t>999080200</t>
  </si>
  <si>
    <t>Межбюджетные трансферты на осуществление части полномочий по муниципальному контролю в сфере благоустройства в 2020-2024гг</t>
  </si>
  <si>
    <t>99900Р0300</t>
  </si>
  <si>
    <t xml:space="preserve">Межбюджетные трансферты на исполнение полномочий по ликвидации, уборке и буртованию твердых отходов на свалках (в том числе несанкционированных), расположенных на территориях сельских поселений </t>
  </si>
  <si>
    <t>9990080300</t>
  </si>
  <si>
    <t>КУЛЬТУРА, КИНЕМАТОГРАФИЯ</t>
  </si>
  <si>
    <t>08</t>
  </si>
  <si>
    <t>Культура</t>
  </si>
  <si>
    <t xml:space="preserve">Межбюджетные трансферты на осуществление полномочий для организации досуга и обеспечения жителей поселения услугами организации культуры </t>
  </si>
  <si>
    <t>99900P0401</t>
  </si>
  <si>
    <t>Межбюджетные трансферты на ИРО по увеличению ФОТ основного персонала отрасли "Культура"</t>
  </si>
  <si>
    <t>99900P0402</t>
  </si>
  <si>
    <t>Межбюджетные трансферты бюджетам муниципальных районов (городских округов) на повышение средней заработной платы работников муниципальных учреждений отрасли отрасли культуры на 2017 год</t>
  </si>
  <si>
    <t>99900P0403</t>
  </si>
  <si>
    <t>СОЦИАЛЬНАЯ ПОЛИТИКА</t>
  </si>
  <si>
    <t>Пенсионное обеспечение</t>
  </si>
  <si>
    <t>Публичные нормативные обязательства</t>
  </si>
  <si>
    <t>9990060100</t>
  </si>
  <si>
    <t xml:space="preserve"> Иные пенсии, социальные доплаты к пенсиям</t>
  </si>
  <si>
    <t>312</t>
  </si>
  <si>
    <t>ФИЗИЧЕСКАЯ КУЛЬТУРА И СПОРТ</t>
  </si>
  <si>
    <t>Массовый спорт</t>
  </si>
  <si>
    <t>Другие вопросы в области культуры, кинематографии</t>
  </si>
  <si>
    <t>00</t>
  </si>
  <si>
    <t>Прочая закупка товаров, работ и услуг для обеспечения государственных (муниципальных) нужд</t>
  </si>
  <si>
    <t>Пособия, компенсации и иные социальные выплаты гражданам, кроме публичных нормативных обязательств</t>
  </si>
  <si>
    <t>321</t>
  </si>
  <si>
    <t>ВСЕГО РАСХОДОВ</t>
  </si>
  <si>
    <t>Приложение №4</t>
  </si>
  <si>
    <t xml:space="preserve">Исполнение </t>
  </si>
  <si>
    <t>% исполнения</t>
  </si>
  <si>
    <t xml:space="preserve">Ведомственная структура расходов местного бюджета </t>
  </si>
  <si>
    <t>Обеспечение функционирования высшего должностного лица МО сельского поселения</t>
  </si>
  <si>
    <t>247</t>
  </si>
  <si>
    <t>Закупа энергетических ресурсов</t>
  </si>
  <si>
    <t>853</t>
  </si>
  <si>
    <t xml:space="preserve">Уплата прочих налогов, сборов
</t>
  </si>
  <si>
    <t>Уплата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</si>
  <si>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</si>
  <si>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энергетических ресурсов</t>
  </si>
  <si>
    <t>9990080200</t>
  </si>
  <si>
    <t>Финансовая поддержка ТОС посредством республиканского конкурса "Лучшее территориальное общественное самоуправление"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</si>
  <si>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</si>
  <si>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114 02052 10 0000 410</t>
  </si>
  <si>
    <t xml:space="preserve">ДОХОДЫ ОТ ПРОДАЖИ МАТЕРИАЛЬНЫХ И НЕМАТЕРИАЛЬНЫХ АКТИВОВ </t>
  </si>
  <si>
    <t>114 00000 00 0000 000</t>
  </si>
  <si>
    <t>-</t>
  </si>
  <si>
    <t>Невыясненные поступления, зачисляемые в бюджеты сельских поселений</t>
  </si>
  <si>
    <t>117 01050 10 0000 180</t>
  </si>
  <si>
    <t>ПРОЧИЕ НЕНАЛОГОВЫЕ ДОХОДЫ</t>
  </si>
  <si>
    <t>117 00000 00 0000 000</t>
  </si>
  <si>
    <t xml:space="preserve"> Доходы от реализации иного имущества, находящегося в сосбственности сельских поселений ( 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 </t>
  </si>
  <si>
    <t xml:space="preserve">114 02053 10 0000 440 </t>
  </si>
  <si>
    <t xml:space="preserve">Прочие поступления от денежных взысканий (штрафов) и иных сумм в возмещениеущерба,зачисляемые в бюджет сельских поселений </t>
  </si>
  <si>
    <t>116 90050 10 00000 140</t>
  </si>
  <si>
    <t>ШТРАФЫ, САНКЦИИ, ВОЗМЕЩЕНИЕ УЩЕРБА</t>
  </si>
  <si>
    <t>116 00000 00 00000 000</t>
  </si>
  <si>
    <t xml:space="preserve">  Доходы бюджетов сельских поселений от возврата бюджетными учреждениями остатков субсидий прошлых лет</t>
  </si>
  <si>
    <t>2 18 0501 10 00000 180</t>
  </si>
  <si>
    <t xml:space="preserve">  Доходы бюджетов бюджетной системы Российской Федерации от возврата организациями остатков субсидий прошлых лет</t>
  </si>
  <si>
    <t>2 18 0000 00 00000 180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</si>
  <si>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</si>
  <si>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2 18 0000 00 0000 000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</si>
  <si>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</si>
  <si>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2 02 04014 10 0000 151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</si>
  <si>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уровня.</t>
  </si>
  <si>
    <t xml:space="preserve">  2 02 04012 10 0000 151</t>
  </si>
  <si>
    <t xml:space="preserve">  2 02 04000 00 0000 151</t>
  </si>
  <si>
    <t>Субвенции бюджетам поселений на осуществление первичного воинского учета на территориях, где отсутствуют военные комиссариаты.</t>
  </si>
  <si>
    <t xml:space="preserve"> 2 02 03015 10 0000 151</t>
  </si>
  <si>
    <t xml:space="preserve">Субвенции бюджетам субъектов Российской Федерации и муниципальных образований </t>
  </si>
  <si>
    <t xml:space="preserve">  2 02 03000 00 0000 151</t>
  </si>
  <si>
    <t>Дотации бюджетам поселений на выравнивание уровня бюджетной обеспеченности.</t>
  </si>
  <si>
    <t xml:space="preserve"> 2 02 01001 10 0000 151</t>
  </si>
  <si>
    <t>Дотации бюджетам субъектов Российской Федерации и муниципальных образований</t>
  </si>
  <si>
    <t xml:space="preserve"> 2 02 01000 00 0000 151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</si>
  <si>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</si>
  <si>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</si>
  <si>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</si>
  <si>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</si>
  <si>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</si>
  <si>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116 90050 10 0000 140</t>
  </si>
  <si>
    <t xml:space="preserve">  ШТРАФЫ, САНКЦИИ, ВОЗМЕЩЕНИЕ УЩЕРБА</t>
  </si>
  <si>
    <t>116 00000 00 0000 000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</si>
  <si>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</si>
  <si>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ОКАЗАНИЯ ПЛАТНЫХ УСЛУГ (РАБОТ) И КОМПЕНСАЦИИ ЗАТРАТ ГОСУДАРСТВА</t>
  </si>
  <si>
    <t>Неналоговые поступления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</si>
  <si>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</si>
  <si>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</si>
  <si>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Земельный налог с организаций, обладающих земельным участком, расположенным в границах сельских 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</si>
  <si>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</si>
  <si>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</si>
  <si>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</si>
  <si>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НАЛОГИ НА ИМУЩЕСТВО</t>
  </si>
  <si>
    <t>1 06 00000 00 0000 000</t>
  </si>
  <si>
    <t>Единый сельскохозяйственный налог</t>
  </si>
  <si>
    <t xml:space="preserve"> 1 05 03000 01 0000 110</t>
  </si>
  <si>
    <t>НАЛОГИ ПА СОВОКУПНЫЙ ДОХОД</t>
  </si>
  <si>
    <t xml:space="preserve"> 1 05 00000 00 0000 000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</si>
  <si>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сответствующему платежу, в том числе отменённому)</t>
  </si>
  <si>
    <t>1 01 020300 11 000 110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</si>
  <si>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</si>
  <si>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1 01 020300 10 000 110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</si>
  <si>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</si>
  <si>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1 01 020100 12 000 110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</si>
  <si>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(перерасчеты, недоимка и задолженность по сответствующему платежу, в том числе отменённому)</t>
  </si>
  <si>
    <t>1 01 020100 11 000 110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</si>
  <si>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</si>
  <si>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</si>
  <si>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</si>
  <si>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</si>
  <si>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</si>
  <si>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</t>
  </si>
  <si>
    <t>НАЛОГИ НА ПРИБЫЛЬ (ДОХОД), ПРИРОСТ КАПИТАЛА</t>
  </si>
  <si>
    <t>Кассовое исполнение, тыс.рублей</t>
  </si>
  <si>
    <t>Годовые бюджетные назначения, тыс.рублей</t>
  </si>
  <si>
    <t>КБК</t>
  </si>
  <si>
    <t>(тыс.руб.)</t>
  </si>
  <si>
    <t>Налоговые и неналоговые доходы</t>
  </si>
  <si>
    <t>Приложение № 1</t>
  </si>
  <si>
    <t>2 18 05000 10 0000 180</t>
  </si>
  <si>
    <t>2 18 00000 00 0000 180</t>
  </si>
  <si>
    <t>2 18 00000 00 0000 000</t>
  </si>
  <si>
    <t xml:space="preserve">  2 02 40014 10 0000 151</t>
  </si>
  <si>
    <t xml:space="preserve">  2 02 45160 10 0000 151</t>
  </si>
  <si>
    <t>Межбюджетные трансферты, передаваемые бюджетам поселений на проведение Всероссийского форума профессиональной ориентации "ПроеКТОриЯ"</t>
  </si>
  <si>
    <t xml:space="preserve">  2 02 40000 00 0000 151</t>
  </si>
  <si>
    <t>2 02 90054 10 0000 150</t>
  </si>
  <si>
    <t>Прочие безвозмездные поступления в бюджеты сельских поселений от бюджетов муницыпальных районов</t>
  </si>
  <si>
    <t>2 02 90050 00 0000 150</t>
  </si>
  <si>
    <t>Прочие безвозмездные поступления от бюджетов муниципальных районов</t>
  </si>
  <si>
    <t>доходов  бюджета поселения</t>
  </si>
  <si>
    <t>администратора поступлений</t>
  </si>
  <si>
    <t>Код бюджетной классификации</t>
  </si>
  <si>
    <t>Наименование показателя</t>
  </si>
  <si>
    <t xml:space="preserve">Объем безвозмездных поступлений </t>
  </si>
  <si>
    <t>Приложение № 2</t>
  </si>
  <si>
    <t>Всего расходов</t>
  </si>
  <si>
    <t>11 02</t>
  </si>
  <si>
    <t>000</t>
  </si>
  <si>
    <t xml:space="preserve">000 00 00 </t>
  </si>
  <si>
    <t>Физическая культура и спорт</t>
  </si>
  <si>
    <t>11 00</t>
  </si>
  <si>
    <t>10 01</t>
  </si>
  <si>
    <t>Социальное обеспечение</t>
  </si>
  <si>
    <t xml:space="preserve">10 00 </t>
  </si>
  <si>
    <t>08 04</t>
  </si>
  <si>
    <t>000 00 00</t>
  </si>
  <si>
    <t>09</t>
  </si>
  <si>
    <t xml:space="preserve"> 000 00 00 </t>
  </si>
  <si>
    <t>08 01</t>
  </si>
  <si>
    <t>Культура,кинематография,средства массовой информации</t>
  </si>
  <si>
    <t>08 00</t>
  </si>
  <si>
    <t>05 03</t>
  </si>
  <si>
    <t>Коммунальное хозяйство</t>
  </si>
  <si>
    <t>05 02</t>
  </si>
  <si>
    <t>Жилищно-коммунальное хозяйство</t>
  </si>
  <si>
    <t>05 00</t>
  </si>
  <si>
    <t>04 12</t>
  </si>
  <si>
    <t>Национальная экономика</t>
  </si>
  <si>
    <t>04 00</t>
  </si>
  <si>
    <t>Защита населения и территории от чрезвычайных ситуаций природного и техногенного характера,пожарная безопасность</t>
  </si>
  <si>
    <t>03 10</t>
  </si>
  <si>
    <t>Национальная безопасность и правоохранительная деятельность</t>
  </si>
  <si>
    <t>03 00</t>
  </si>
  <si>
    <t>02 03</t>
  </si>
  <si>
    <t xml:space="preserve"> 000</t>
  </si>
  <si>
    <t>Национальная оборона</t>
  </si>
  <si>
    <t>02 00</t>
  </si>
  <si>
    <t xml:space="preserve">Другие общегосударственные вопросы </t>
  </si>
  <si>
    <t>01 13</t>
  </si>
  <si>
    <t>01 11</t>
  </si>
  <si>
    <t>Обеспечение проведения выборов и референдумов</t>
  </si>
  <si>
    <t>01 07</t>
  </si>
  <si>
    <t xml:space="preserve">Обеспечение деятельности финансовых, налоговых и таможенных органов и органов финансового (финансового- бюджетного)надзора </t>
  </si>
  <si>
    <t>01 06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</si>
  <si>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</si>
  <si>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01 04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</si>
  <si>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</si>
  <si>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</si>
  <si>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Функционирование высшего должностного лица субъекта Российской Федерации и органа местного самоуправления</t>
  </si>
  <si>
    <t>01 02</t>
  </si>
  <si>
    <t xml:space="preserve"> 000 00 00</t>
  </si>
  <si>
    <t>Общегосударственные вопросы</t>
  </si>
  <si>
    <t>01 00</t>
  </si>
  <si>
    <t>% исполнения утвержденных назначений</t>
  </si>
  <si>
    <t>Утвержденные бюджетные назначения, тыс.рублей</t>
  </si>
  <si>
    <t>ВР</t>
  </si>
  <si>
    <t>ЦСР</t>
  </si>
  <si>
    <t>ПР</t>
  </si>
  <si>
    <t>Рз</t>
  </si>
  <si>
    <t>Гл</t>
  </si>
  <si>
    <t>Раздел, подраздел</t>
  </si>
  <si>
    <t xml:space="preserve"> по разделам , подразделам класcификации расходов бюджета </t>
  </si>
  <si>
    <t>Распределение бюджетных ассигнований</t>
  </si>
  <si>
    <t>Приложение №3</t>
  </si>
  <si>
    <t>ИТОГО источников финансирования</t>
  </si>
  <si>
    <t>2213,57307</t>
  </si>
  <si>
    <t>Уменьшение прочих остатков денежных средств бюжетов сельских поселений</t>
  </si>
  <si>
    <t>Уменьшение остатков средств бюджетов</t>
  </si>
  <si>
    <t>-2071,384</t>
  </si>
  <si>
    <t>Увеличение прочих остатков денежных средств бюджетов сельских поселений</t>
  </si>
  <si>
    <t>Увеличение остатков средств бюджетов</t>
  </si>
  <si>
    <t>Изменение остатков средств на счетах по учету средств бюджетов</t>
  </si>
  <si>
    <t>Уточненная сводная бюджетная роспись, тыс.рублей</t>
  </si>
  <si>
    <t xml:space="preserve">коды груп, подгрупп, статей,видов </t>
  </si>
  <si>
    <t>Наименование</t>
  </si>
  <si>
    <t xml:space="preserve">                                      Источники финансирования дефицита местного бюджета</t>
  </si>
  <si>
    <t>Приложение № 5</t>
  </si>
  <si>
    <t>Исполнение за 2023 год,тыс.рублей</t>
  </si>
  <si>
    <t>Исполнение за  2023 год, тыс.рублей</t>
  </si>
  <si>
    <t xml:space="preserve">"Об утверждении отчета об исполнении бюджета муниципального 
образования сельское поселение «Хасуртайское» за 2023 год"
</t>
  </si>
  <si>
    <t>Налоговые доходы</t>
  </si>
  <si>
    <t>Неналоговые доходы</t>
  </si>
  <si>
    <t>1 01 00000 00 0000 000</t>
  </si>
  <si>
    <t>1 01 02000 01 0000 110</t>
  </si>
  <si>
    <t>1 01 02010 01 0000 110</t>
  </si>
  <si>
    <t>1 13 00000 00 0000 000</t>
  </si>
  <si>
    <t>1 13 02995 10 0000 130</t>
  </si>
  <si>
    <t>1 13 02065 10 0000 130</t>
  </si>
  <si>
    <t>Прочие доходы от компенсации затрат бюджетов сельских поселений</t>
  </si>
  <si>
    <t>1 11 00000 00 0000 000</t>
  </si>
  <si>
    <t>ДОХОДЫ ОТ ИСПОЛЬЗОВАНИЯ ИМУЩЕСТВА,НАХОДЯЩЕГОСЯ В ГОСУДАРСТВЕННОЙ И МУНИЦИПАЛЬНОЙ СОБСТВЕННОСТИ</t>
  </si>
  <si>
    <t>1 11 05025 10 0000 120</t>
  </si>
  <si>
    <t>Доходы получаемые в виде арендной платы, а также срества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</si>
  <si>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2 02 15000 00 0000 151</t>
  </si>
  <si>
    <t>2 02 15001 10 0000 151</t>
  </si>
  <si>
    <t>2 02 35118 00 0000 151</t>
  </si>
  <si>
    <t>2 02 35118 10 0000 151</t>
  </si>
  <si>
    <t>Наименование разделов и подразделов</t>
  </si>
  <si>
    <t xml:space="preserve"> 0 10 50000 00 0000 000</t>
  </si>
  <si>
    <t xml:space="preserve"> 0 10 50000 00 0000 500</t>
  </si>
  <si>
    <t xml:space="preserve"> 0 10 50201 10 0000 510</t>
  </si>
  <si>
    <t xml:space="preserve"> 0 10 50000 00 0000 600</t>
  </si>
  <si>
    <t xml:space="preserve"> 0 10 50201 10 0000 610</t>
  </si>
  <si>
    <t>Наименование КБК</t>
  </si>
  <si>
    <t>Факт       2022 г.</t>
  </si>
  <si>
    <t>План 2023 г.</t>
  </si>
  <si>
    <t>Факт         2023 г.</t>
  </si>
  <si>
    <t>Темп роста</t>
  </si>
  <si>
    <t>182 1 01 02010 01 0000 110</t>
  </si>
  <si>
    <t>182 1 01 02030 01 0000 110</t>
  </si>
  <si>
    <t>Налог на имущество физических лиц, взимаемый по ставкам, применяемым к объектам налогообложения расположенным в границах сельских поселений</t>
  </si>
  <si>
    <t>182 1 06 01030 10 0000 110</t>
  </si>
  <si>
    <t xml:space="preserve">Земельный налог, с организаций, обладающих земельным участком, расположенным в границах сельских поселений </t>
  </si>
  <si>
    <t>182 1 06 06033 10 0000 110</t>
  </si>
  <si>
    <t>Земельный налог с физических лиц, обладающих земельным участком, расположенным в границах сельских поселений расположенным в границах сельских поселений</t>
  </si>
  <si>
    <t>182 1 06 06043 10 0000 110</t>
  </si>
  <si>
    <t>991 1 13 02065 10 0000 130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</si>
  <si>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</si>
  <si>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991 1 11 05025 10 0000 120</t>
  </si>
  <si>
    <t>Прочие доходы от  компенсации затрат бюджетов сельских поселений</t>
  </si>
  <si>
    <t>991 1 13 02995 10 0000 130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</si>
  <si>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обязательства перед муниципальным органом</t>
  </si>
  <si>
    <t>991 1 16 07090 10 0000 140</t>
  </si>
  <si>
    <t>Дотации бюджетам сельских поселений на выравнивание бюджетной обеспеченности</t>
  </si>
  <si>
    <t>991 2 02 15001 10 0000 150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</si>
  <si>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</si>
  <si>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991 2 02 35118 10 0000 150</t>
  </si>
  <si>
    <t xml:space="preserve">Межбюджетные трансферты, передаваемые бюджетам поселений для компенсации дополнительных расходов, возникших в результате решений принятых органами </t>
  </si>
  <si>
    <t>991 2 02 40014 10 0000 150</t>
  </si>
  <si>
    <t xml:space="preserve">Прочие безвозмездные поступления в бюджеты сельских поселений от бюджетов муниципальных районов </t>
  </si>
  <si>
    <t>991 2 02 90054 10 0000 150</t>
  </si>
  <si>
    <t>Итого доходов</t>
  </si>
  <si>
    <t>Собственные доходы</t>
  </si>
  <si>
    <t>НАЦИОНАЛЬНАЯ ОБОРОНА</t>
  </si>
  <si>
    <t>Межбюджетные трансферты на осуществление части полномочий  ЦБ сельских поселений</t>
  </si>
  <si>
    <t xml:space="preserve">Межбюджетные трансферты </t>
  </si>
  <si>
    <t>991 1 14 02052 10 0000 410</t>
  </si>
  <si>
    <t xml:space="preserve">Доходы от реализации имущества, находящегося в собственности сельских поселений ( 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 </t>
  </si>
  <si>
    <t>к Решению № 107  от    18.06.2024 г.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</si>
</sst>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0.00000"/>
    <numFmt numFmtId="166" formatCode="0.0"/>
    <numFmt numFmtId="167" formatCode="_-* #,##0.00_р_._-;\-* #,##0.00_р_._-;_-* &quot;-&quot;??_р_._-;_-@_-"/>
    <numFmt numFmtId="168" formatCode="#,##0.0"/>
  </numFmts>
  <fonts count="29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"/>
      <family val="1"/>
    </font>
    <font>
      <i/>
      <sz val="10"/>
      <name val="Times New Roman"/>
      <family val="1"/>
    </font>
    <font>
      <sz val="8"/>
      <name val="Arial Cyr"/>
      <charset val="204"/>
    </font>
    <font>
      <sz val="12"/>
      <name val="Arial Cyr"/>
      <charset val="204"/>
    </font>
    <font>
      <b/>
      <sz val="7"/>
      <name val="Times New Roman"/>
      <family val="1"/>
    </font>
    <font>
      <sz val="10"/>
      <name val="Arial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4" fillId="0" borderId="9">
      <alignment horizontal="left" wrapText="1" indent="2"/>
    </xf>
    <xf numFmtId="49" fontId="14" fillId="0" borderId="12">
      <alignment horizontal="center"/>
    </xf>
    <xf numFmtId="167" fontId="12" fillId="0" borderId="0" applyFont="0" applyFill="0" applyBorder="0" applyAlignment="0" applyProtection="0"/>
    <xf numFmtId="0" fontId="14" fillId="0" borderId="16">
      <alignment horizontal="left" wrapText="1" indent="2"/>
    </xf>
    <xf numFmtId="0" fontId="22" fillId="0" borderId="0"/>
  </cellStyleXfs>
  <cellXfs count="2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/>
    <xf numFmtId="0" fontId="1" fillId="0" borderId="0" xfId="0" applyFont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3" borderId="1" xfId="1" applyFont="1" applyFill="1" applyBorder="1" applyAlignment="1">
      <alignment horizontal="left" vertical="center" wrapText="1"/>
    </xf>
    <xf numFmtId="0" fontId="4" fillId="0" borderId="0" xfId="0" applyFont="1"/>
    <xf numFmtId="49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wrapText="1"/>
    </xf>
    <xf numFmtId="49" fontId="1" fillId="3" borderId="1" xfId="1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3" borderId="4" xfId="0" applyFont="1" applyFill="1" applyBorder="1" applyAlignment="1">
      <alignment horizontal="justify"/>
    </xf>
    <xf numFmtId="0" fontId="1" fillId="3" borderId="5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horizontal="justify"/>
    </xf>
    <xf numFmtId="0" fontId="1" fillId="0" borderId="1" xfId="0" applyFont="1" applyBorder="1"/>
    <xf numFmtId="165" fontId="1" fillId="0" borderId="1" xfId="0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/>
    </xf>
    <xf numFmtId="49" fontId="4" fillId="3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/>
    <xf numFmtId="165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0" borderId="0" xfId="0" applyFont="1" applyBorder="1" applyAlignment="1">
      <alignment horizontal="justify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/>
    <xf numFmtId="0" fontId="4" fillId="0" borderId="8" xfId="0" applyFont="1" applyBorder="1"/>
    <xf numFmtId="0" fontId="11" fillId="0" borderId="8" xfId="0" applyFont="1" applyBorder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6" fontId="0" fillId="0" borderId="0" xfId="0" applyNumberFormat="1"/>
    <xf numFmtId="0" fontId="0" fillId="0" borderId="0" xfId="0" applyBorder="1"/>
    <xf numFmtId="166" fontId="0" fillId="0" borderId="0" xfId="0" applyNumberFormat="1" applyBorder="1"/>
    <xf numFmtId="2" fontId="0" fillId="0" borderId="1" xfId="0" applyNumberFormat="1" applyBorder="1"/>
    <xf numFmtId="165" fontId="0" fillId="0" borderId="1" xfId="0" applyNumberFormat="1" applyBorder="1"/>
    <xf numFmtId="0" fontId="5" fillId="0" borderId="1" xfId="0" applyFont="1" applyBorder="1" applyAlignment="1">
      <alignment wrapText="1"/>
    </xf>
    <xf numFmtId="3" fontId="1" fillId="0" borderId="1" xfId="0" applyNumberFormat="1" applyFont="1" applyFill="1" applyBorder="1" applyAlignment="1" applyProtection="1">
      <alignment horizontal="left" vertical="top"/>
    </xf>
    <xf numFmtId="2" fontId="0" fillId="0" borderId="1" xfId="0" applyNumberFormat="1" applyBorder="1" applyAlignment="1">
      <alignment horizontal="right"/>
    </xf>
    <xf numFmtId="165" fontId="13" fillId="0" borderId="1" xfId="0" applyNumberFormat="1" applyFont="1" applyBorder="1"/>
    <xf numFmtId="165" fontId="13" fillId="0" borderId="1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 applyProtection="1">
      <alignment vertical="top" wrapText="1"/>
    </xf>
    <xf numFmtId="3" fontId="4" fillId="0" borderId="1" xfId="0" applyNumberFormat="1" applyFont="1" applyFill="1" applyBorder="1" applyAlignment="1" applyProtection="1">
      <alignment horizontal="left" vertical="top"/>
    </xf>
    <xf numFmtId="165" fontId="1" fillId="0" borderId="1" xfId="0" applyNumberFormat="1" applyFont="1" applyBorder="1" applyAlignment="1">
      <alignment horizontal="right"/>
    </xf>
    <xf numFmtId="0" fontId="13" fillId="0" borderId="0" xfId="0" applyFont="1"/>
    <xf numFmtId="2" fontId="13" fillId="0" borderId="1" xfId="0" applyNumberFormat="1" applyFont="1" applyBorder="1" applyAlignment="1">
      <alignment horizontal="right"/>
    </xf>
    <xf numFmtId="165" fontId="4" fillId="0" borderId="1" xfId="0" applyNumberFormat="1" applyFont="1" applyBorder="1"/>
    <xf numFmtId="165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2" fontId="13" fillId="0" borderId="1" xfId="0" applyNumberFormat="1" applyFont="1" applyBorder="1"/>
    <xf numFmtId="165" fontId="0" fillId="0" borderId="1" xfId="0" applyNumberForma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/>
    </xf>
    <xf numFmtId="0" fontId="1" fillId="0" borderId="1" xfId="2" applyNumberFormat="1" applyFont="1" applyFill="1" applyBorder="1" applyAlignment="1" applyProtection="1">
      <alignment wrapText="1"/>
    </xf>
    <xf numFmtId="0" fontId="0" fillId="0" borderId="1" xfId="0" applyFill="1" applyBorder="1"/>
    <xf numFmtId="0" fontId="4" fillId="0" borderId="1" xfId="2" applyNumberFormat="1" applyFont="1" applyFill="1" applyBorder="1" applyAlignment="1" applyProtection="1">
      <alignment wrapText="1"/>
    </xf>
    <xf numFmtId="0" fontId="13" fillId="0" borderId="1" xfId="0" applyFont="1" applyFill="1" applyBorder="1"/>
    <xf numFmtId="165" fontId="0" fillId="0" borderId="10" xfId="0" applyNumberFormat="1" applyBorder="1"/>
    <xf numFmtId="0" fontId="1" fillId="0" borderId="5" xfId="2" applyNumberFormat="1" applyFont="1" applyBorder="1" applyAlignment="1" applyProtection="1">
      <alignment wrapText="1"/>
    </xf>
    <xf numFmtId="0" fontId="0" fillId="0" borderId="4" xfId="0" applyBorder="1"/>
    <xf numFmtId="165" fontId="0" fillId="0" borderId="6" xfId="0" applyNumberFormat="1" applyBorder="1"/>
    <xf numFmtId="0" fontId="1" fillId="0" borderId="11" xfId="2" applyNumberFormat="1" applyFont="1" applyBorder="1" applyAlignment="1" applyProtection="1">
      <alignment wrapText="1"/>
    </xf>
    <xf numFmtId="0" fontId="0" fillId="0" borderId="1" xfId="0" applyBorder="1"/>
    <xf numFmtId="0" fontId="15" fillId="0" borderId="1" xfId="0" applyNumberFormat="1" applyFont="1" applyFill="1" applyBorder="1" applyAlignment="1" applyProtection="1">
      <alignment vertical="top"/>
    </xf>
    <xf numFmtId="0" fontId="1" fillId="0" borderId="9" xfId="2" applyNumberFormat="1" applyFont="1" applyAlignment="1" applyProtection="1">
      <alignment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left" vertical="top"/>
    </xf>
    <xf numFmtId="165" fontId="0" fillId="0" borderId="1" xfId="0" applyNumberFormat="1" applyBorder="1" applyAlignment="1"/>
    <xf numFmtId="0" fontId="16" fillId="0" borderId="1" xfId="0" applyNumberFormat="1" applyFont="1" applyFill="1" applyBorder="1" applyAlignment="1" applyProtection="1">
      <alignment horizontal="left" vertical="top"/>
    </xf>
    <xf numFmtId="165" fontId="13" fillId="0" borderId="1" xfId="0" applyNumberFormat="1" applyFont="1" applyBorder="1" applyAlignment="1"/>
    <xf numFmtId="0" fontId="17" fillId="0" borderId="1" xfId="0" applyNumberFormat="1" applyFont="1" applyFill="1" applyBorder="1" applyAlignment="1" applyProtection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justify" shrinkToFit="1"/>
    </xf>
    <xf numFmtId="165" fontId="12" fillId="0" borderId="6" xfId="0" applyNumberFormat="1" applyFont="1" applyBorder="1"/>
    <xf numFmtId="0" fontId="1" fillId="0" borderId="2" xfId="2" applyNumberFormat="1" applyFont="1" applyBorder="1" applyAlignment="1" applyProtection="1">
      <alignment wrapText="1"/>
    </xf>
    <xf numFmtId="165" fontId="13" fillId="0" borderId="6" xfId="0" applyNumberFormat="1" applyFont="1" applyBorder="1"/>
    <xf numFmtId="0" fontId="6" fillId="0" borderId="11" xfId="2" applyNumberFormat="1" applyFont="1" applyBorder="1" applyAlignment="1" applyProtection="1">
      <alignment wrapText="1"/>
    </xf>
    <xf numFmtId="0" fontId="16" fillId="0" borderId="1" xfId="0" applyNumberFormat="1" applyFont="1" applyFill="1" applyBorder="1" applyAlignment="1" applyProtection="1">
      <alignment vertical="top" wrapText="1"/>
    </xf>
    <xf numFmtId="49" fontId="1" fillId="0" borderId="12" xfId="3" applyNumberFormat="1" applyFont="1" applyAlignment="1" applyProtection="1">
      <alignment horizontal="left" vertical="justify" wrapText="1"/>
    </xf>
    <xf numFmtId="0" fontId="18" fillId="0" borderId="1" xfId="0" applyNumberFormat="1" applyFont="1" applyFill="1" applyBorder="1" applyAlignment="1" applyProtection="1">
      <alignment vertical="top"/>
    </xf>
    <xf numFmtId="0" fontId="10" fillId="0" borderId="1" xfId="0" applyFont="1" applyBorder="1" applyAlignment="1">
      <alignment horizontal="left" vertical="top" wrapText="1"/>
    </xf>
    <xf numFmtId="43" fontId="10" fillId="0" borderId="1" xfId="4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43" fontId="10" fillId="0" borderId="13" xfId="4" applyNumberFormat="1" applyFont="1" applyBorder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20" fillId="0" borderId="0" xfId="0" applyFont="1" applyFill="1" applyAlignment="1"/>
    <xf numFmtId="0" fontId="8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2" applyNumberFormat="1" applyFont="1" applyBorder="1" applyAlignment="1" applyProtection="1">
      <alignment wrapText="1"/>
    </xf>
    <xf numFmtId="0" fontId="1" fillId="0" borderId="14" xfId="2" applyNumberFormat="1" applyFont="1" applyBorder="1" applyAlignment="1" applyProtection="1">
      <alignment wrapText="1"/>
    </xf>
    <xf numFmtId="0" fontId="4" fillId="0" borderId="1" xfId="0" applyFont="1" applyBorder="1" applyAlignment="1">
      <alignment horizontal="center" vertical="top"/>
    </xf>
    <xf numFmtId="2" fontId="4" fillId="0" borderId="1" xfId="0" applyNumberFormat="1" applyFont="1" applyBorder="1" applyAlignment="1">
      <alignment vertical="top"/>
    </xf>
    <xf numFmtId="0" fontId="21" fillId="0" borderId="1" xfId="0" applyNumberFormat="1" applyFont="1" applyFill="1" applyBorder="1" applyAlignment="1" applyProtection="1">
      <alignment vertical="top" wrapText="1"/>
    </xf>
    <xf numFmtId="2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right" vertical="top"/>
    </xf>
    <xf numFmtId="165" fontId="1" fillId="0" borderId="1" xfId="0" applyNumberFormat="1" applyFont="1" applyBorder="1" applyAlignment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10" fillId="0" borderId="15" xfId="0" applyFont="1" applyBorder="1" applyAlignment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Font="1" applyBorder="1" applyAlignment="1">
      <alignment horizontal="center"/>
    </xf>
    <xf numFmtId="165" fontId="0" fillId="0" borderId="0" xfId="0" applyNumberFormat="1"/>
    <xf numFmtId="2" fontId="19" fillId="0" borderId="0" xfId="0" applyNumberFormat="1" applyFont="1"/>
    <xf numFmtId="0" fontId="1" fillId="0" borderId="1" xfId="0" applyFont="1" applyBorder="1" applyAlignment="1">
      <alignment vertical="top" wrapText="1"/>
    </xf>
    <xf numFmtId="0" fontId="22" fillId="0" borderId="0" xfId="6"/>
    <xf numFmtId="0" fontId="23" fillId="0" borderId="0" xfId="6" applyFont="1"/>
    <xf numFmtId="0" fontId="1" fillId="0" borderId="0" xfId="6" applyFont="1"/>
    <xf numFmtId="2" fontId="6" fillId="0" borderId="1" xfId="6" applyNumberFormat="1" applyFont="1" applyBorder="1" applyAlignment="1">
      <alignment horizontal="center"/>
    </xf>
    <xf numFmtId="0" fontId="5" fillId="0" borderId="0" xfId="6" applyFont="1"/>
    <xf numFmtId="0" fontId="1" fillId="0" borderId="0" xfId="6" applyFont="1" applyAlignment="1">
      <alignment horizontal="right"/>
    </xf>
    <xf numFmtId="0" fontId="5" fillId="0" borderId="1" xfId="6" applyFont="1" applyBorder="1" applyAlignment="1">
      <alignment horizontal="center" vertical="center"/>
    </xf>
    <xf numFmtId="0" fontId="5" fillId="0" borderId="1" xfId="6" applyFont="1" applyBorder="1" applyAlignment="1">
      <alignment horizontal="center" vertical="center" wrapText="1"/>
    </xf>
    <xf numFmtId="0" fontId="1" fillId="0" borderId="1" xfId="6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6" fillId="0" borderId="20" xfId="0" applyNumberFormat="1" applyFont="1" applyFill="1" applyBorder="1" applyAlignment="1" applyProtection="1">
      <alignment horizontal="left" vertical="top" wrapText="1"/>
    </xf>
    <xf numFmtId="49" fontId="4" fillId="0" borderId="12" xfId="3" applyNumberFormat="1" applyFont="1" applyAlignment="1" applyProtection="1">
      <alignment horizontal="left" vertical="justify" wrapText="1"/>
    </xf>
    <xf numFmtId="0" fontId="4" fillId="0" borderId="20" xfId="0" applyNumberFormat="1" applyFont="1" applyFill="1" applyBorder="1" applyAlignment="1" applyProtection="1">
      <alignment vertical="top" wrapText="1"/>
    </xf>
    <xf numFmtId="49" fontId="4" fillId="0" borderId="1" xfId="0" applyNumberFormat="1" applyFont="1" applyFill="1" applyBorder="1" applyAlignment="1">
      <alignment horizontal="left" vertical="center" shrinkToFit="1"/>
    </xf>
    <xf numFmtId="49" fontId="1" fillId="0" borderId="1" xfId="0" applyNumberFormat="1" applyFont="1" applyFill="1" applyBorder="1" applyAlignment="1">
      <alignment horizontal="left" vertical="center" shrinkToFi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6" fillId="0" borderId="1" xfId="5" applyNumberFormat="1" applyFont="1" applyBorder="1" applyAlignment="1" applyProtection="1">
      <alignment vertical="center" wrapText="1"/>
    </xf>
    <xf numFmtId="0" fontId="5" fillId="0" borderId="2" xfId="5" applyNumberFormat="1" applyFont="1" applyBorder="1" applyAlignment="1" applyProtection="1">
      <alignment vertical="center" wrapText="1"/>
    </xf>
    <xf numFmtId="0" fontId="6" fillId="0" borderId="2" xfId="5" applyNumberFormat="1" applyFont="1" applyBorder="1" applyAlignment="1" applyProtection="1">
      <alignment vertical="center" wrapText="1"/>
    </xf>
    <xf numFmtId="0" fontId="6" fillId="0" borderId="1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left" vertical="center" wrapText="1"/>
    </xf>
    <xf numFmtId="0" fontId="5" fillId="0" borderId="4" xfId="6" applyFont="1" applyBorder="1" applyAlignment="1">
      <alignment horizontal="left" vertical="center" wrapText="1"/>
    </xf>
    <xf numFmtId="0" fontId="6" fillId="0" borderId="1" xfId="6" applyFont="1" applyBorder="1" applyAlignment="1">
      <alignment horizontal="left" vertical="center"/>
    </xf>
    <xf numFmtId="165" fontId="6" fillId="0" borderId="1" xfId="6" applyNumberFormat="1" applyFont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5" fillId="0" borderId="1" xfId="6" applyFont="1" applyBorder="1" applyAlignment="1">
      <alignment horizontal="left" vertical="center"/>
    </xf>
    <xf numFmtId="165" fontId="5" fillId="0" borderId="1" xfId="6" applyNumberFormat="1" applyFont="1" applyBorder="1" applyAlignment="1">
      <alignment horizontal="center" vertical="center"/>
    </xf>
    <xf numFmtId="2" fontId="5" fillId="0" borderId="1" xfId="6" applyNumberFormat="1" applyFont="1" applyBorder="1" applyAlignment="1">
      <alignment horizontal="center" vertical="center"/>
    </xf>
    <xf numFmtId="0" fontId="25" fillId="0" borderId="0" xfId="0" applyFont="1" applyAlignment="1">
      <alignment wrapText="1"/>
    </xf>
    <xf numFmtId="0" fontId="26" fillId="0" borderId="22" xfId="0" applyFont="1" applyBorder="1" applyAlignment="1">
      <alignment horizontal="left" vertical="top" wrapText="1"/>
    </xf>
    <xf numFmtId="4" fontId="26" fillId="0" borderId="24" xfId="0" applyNumberFormat="1" applyFont="1" applyBorder="1" applyAlignment="1">
      <alignment horizontal="center" vertical="center" wrapText="1"/>
    </xf>
    <xf numFmtId="10" fontId="26" fillId="0" borderId="24" xfId="0" applyNumberFormat="1" applyFont="1" applyBorder="1" applyAlignment="1">
      <alignment horizontal="center" vertical="center" wrapText="1"/>
    </xf>
    <xf numFmtId="49" fontId="1" fillId="0" borderId="12" xfId="3" applyNumberFormat="1" applyFont="1" applyAlignment="1" applyProtection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left" vertical="center"/>
    </xf>
    <xf numFmtId="4" fontId="26" fillId="0" borderId="25" xfId="0" applyNumberFormat="1" applyFont="1" applyBorder="1" applyAlignment="1">
      <alignment horizontal="center" vertical="center" wrapText="1"/>
    </xf>
    <xf numFmtId="0" fontId="1" fillId="0" borderId="9" xfId="2" applyNumberFormat="1" applyFont="1" applyAlignment="1" applyProtection="1">
      <alignment vertical="top" wrapText="1"/>
    </xf>
    <xf numFmtId="4" fontId="26" fillId="0" borderId="26" xfId="0" applyNumberFormat="1" applyFont="1" applyBorder="1" applyAlignment="1">
      <alignment horizontal="center" vertical="center" wrapText="1"/>
    </xf>
    <xf numFmtId="1" fontId="26" fillId="0" borderId="24" xfId="0" applyNumberFormat="1" applyFont="1" applyBorder="1" applyAlignment="1">
      <alignment horizontal="justify" vertical="center" wrapText="1"/>
    </xf>
    <xf numFmtId="4" fontId="26" fillId="0" borderId="24" xfId="0" applyNumberFormat="1" applyFont="1" applyBorder="1" applyAlignment="1">
      <alignment horizontal="center" vertical="center"/>
    </xf>
    <xf numFmtId="0" fontId="26" fillId="0" borderId="25" xfId="0" applyFont="1" applyBorder="1" applyAlignment="1">
      <alignment horizontal="left" vertical="top" wrapText="1"/>
    </xf>
    <xf numFmtId="1" fontId="26" fillId="0" borderId="25" xfId="0" applyNumberFormat="1" applyFont="1" applyBorder="1" applyAlignment="1">
      <alignment horizontal="left" vertical="center" wrapText="1"/>
    </xf>
    <xf numFmtId="4" fontId="24" fillId="0" borderId="24" xfId="0" applyNumberFormat="1" applyFont="1" applyBorder="1" applyAlignment="1">
      <alignment horizontal="center" vertical="center" wrapText="1"/>
    </xf>
    <xf numFmtId="10" fontId="24" fillId="0" borderId="24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6" fillId="0" borderId="29" xfId="0" applyFont="1" applyBorder="1" applyAlignment="1">
      <alignment horizontal="left" vertical="top" wrapText="1"/>
    </xf>
    <xf numFmtId="4" fontId="26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5" fillId="0" borderId="19" xfId="0" applyNumberFormat="1" applyFont="1" applyFill="1" applyBorder="1" applyAlignment="1" applyProtection="1">
      <alignment horizontal="left" vertical="center"/>
    </xf>
    <xf numFmtId="0" fontId="15" fillId="0" borderId="20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top"/>
    </xf>
    <xf numFmtId="0" fontId="1" fillId="0" borderId="6" xfId="0" applyNumberFormat="1" applyFont="1" applyFill="1" applyBorder="1" applyAlignment="1" applyProtection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8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6" applyFont="1" applyAlignment="1">
      <alignment horizontal="center" wrapText="1"/>
    </xf>
    <xf numFmtId="0" fontId="23" fillId="0" borderId="0" xfId="6" applyFont="1" applyAlignment="1">
      <alignment horizontal="center" wrapText="1"/>
    </xf>
    <xf numFmtId="0" fontId="1" fillId="0" borderId="0" xfId="6" applyFont="1" applyAlignment="1">
      <alignment horizontal="right" vertical="center" wrapText="1"/>
    </xf>
    <xf numFmtId="0" fontId="1" fillId="0" borderId="0" xfId="6" applyFont="1" applyAlignment="1">
      <alignment horizontal="right"/>
    </xf>
    <xf numFmtId="0" fontId="6" fillId="0" borderId="3" xfId="6" applyFont="1" applyBorder="1" applyAlignment="1">
      <alignment horizontal="center" vertical="center"/>
    </xf>
    <xf numFmtId="0" fontId="6" fillId="0" borderId="6" xfId="6" applyFont="1" applyBorder="1" applyAlignment="1">
      <alignment horizontal="center" vertical="center"/>
    </xf>
    <xf numFmtId="0" fontId="4" fillId="0" borderId="0" xfId="6" applyFont="1" applyAlignment="1"/>
    <xf numFmtId="0" fontId="24" fillId="0" borderId="21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wrapText="1"/>
    </xf>
    <xf numFmtId="0" fontId="24" fillId="0" borderId="28" xfId="0" applyFont="1" applyBorder="1" applyAlignment="1">
      <alignment horizontal="center" wrapText="1"/>
    </xf>
    <xf numFmtId="0" fontId="24" fillId="0" borderId="23" xfId="0" applyFont="1" applyBorder="1" applyAlignment="1">
      <alignment horizontal="center" vertical="center" wrapText="1"/>
    </xf>
  </cellXfs>
  <cellStyles count="7">
    <cellStyle name="xl32" xfId="2"/>
    <cellStyle name="xl46" xfId="3"/>
    <cellStyle name="xl76" xfId="5"/>
    <cellStyle name="Обычный" xfId="0" builtinId="0"/>
    <cellStyle name="Обычный 2" xfId="6"/>
    <cellStyle name="Обычный_функциональная" xfId="1"/>
    <cellStyle name="Финансовый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4"/>
  <sheetViews>
    <sheetView zoomScale="117" zoomScaleNormal="117" workbookViewId="0">
      <selection activeCell="C9" sqref="C9"/>
    </sheetView>
  </sheetViews>
  <sheetFormatPr defaultRowHeight="12.75"/>
  <cols>
    <col min="1" max="1" width="20.85546875" customWidth="1"/>
    <col min="2" max="2" width="52.140625" customWidth="1"/>
    <col min="3" max="4" width="11.140625" customWidth="1"/>
    <col min="5" max="5" width="10.7109375" customWidth="1"/>
  </cols>
  <sheetData>
    <row r="1" spans="1:5">
      <c r="A1" s="218" t="s">
        <v>228</v>
      </c>
      <c r="B1" s="218"/>
      <c r="C1" s="218"/>
      <c r="D1" s="218"/>
      <c r="E1" s="218"/>
    </row>
    <row r="2" spans="1:5">
      <c r="A2" s="5"/>
      <c r="B2" s="5"/>
      <c r="C2" s="5"/>
      <c r="D2" s="5"/>
      <c r="E2" s="151" t="s">
        <v>379</v>
      </c>
    </row>
    <row r="3" spans="1:5" ht="30.75" customHeight="1">
      <c r="A3" s="219" t="s">
        <v>320</v>
      </c>
      <c r="B3" s="219"/>
      <c r="C3" s="219"/>
      <c r="D3" s="219"/>
      <c r="E3" s="219"/>
    </row>
    <row r="4" spans="1:5" ht="33.75" customHeight="1">
      <c r="A4" s="224" t="s">
        <v>227</v>
      </c>
      <c r="B4" s="224"/>
      <c r="C4" s="224"/>
      <c r="D4" s="224"/>
      <c r="E4" s="224"/>
    </row>
    <row r="5" spans="1:5" ht="13.5" customHeight="1">
      <c r="A5" s="118"/>
      <c r="B5" s="117"/>
      <c r="C5" s="117"/>
      <c r="D5" s="117"/>
      <c r="E5" s="116" t="s">
        <v>226</v>
      </c>
    </row>
    <row r="6" spans="1:5" ht="53.25" customHeight="1">
      <c r="A6" s="152" t="s">
        <v>225</v>
      </c>
      <c r="B6" s="152" t="s">
        <v>3</v>
      </c>
      <c r="C6" s="10" t="s">
        <v>224</v>
      </c>
      <c r="D6" s="153" t="s">
        <v>223</v>
      </c>
      <c r="E6" s="154" t="s">
        <v>139</v>
      </c>
    </row>
    <row r="7" spans="1:5">
      <c r="A7" s="94" t="s">
        <v>227</v>
      </c>
      <c r="B7" s="94"/>
      <c r="C7" s="43">
        <f>C8+C9</f>
        <v>418.79851999999994</v>
      </c>
      <c r="D7" s="43">
        <f>D8+D9</f>
        <v>521.87239999999997</v>
      </c>
      <c r="E7" s="36">
        <f t="shared" ref="E7:E18" si="0">D7/C7*100</f>
        <v>124.61180617352707</v>
      </c>
    </row>
    <row r="8" spans="1:5">
      <c r="A8" s="222" t="s">
        <v>321</v>
      </c>
      <c r="B8" s="223"/>
      <c r="C8" s="37">
        <f>C10+C21+C19</f>
        <v>314.39999999999998</v>
      </c>
      <c r="D8" s="37">
        <f>D10+D19+D21</f>
        <v>328.96790000000004</v>
      </c>
      <c r="E8" s="36">
        <f t="shared" si="0"/>
        <v>104.63355597964379</v>
      </c>
    </row>
    <row r="9" spans="1:5">
      <c r="A9" s="222" t="s">
        <v>322</v>
      </c>
      <c r="B9" s="223"/>
      <c r="C9" s="37">
        <f>C25</f>
        <v>104.39851999999999</v>
      </c>
      <c r="D9" s="37">
        <f>D25</f>
        <v>192.90449999999998</v>
      </c>
      <c r="E9" s="36">
        <f t="shared" si="0"/>
        <v>184.77704473205176</v>
      </c>
    </row>
    <row r="10" spans="1:5" ht="17.25" customHeight="1">
      <c r="A10" s="111" t="s">
        <v>323</v>
      </c>
      <c r="B10" s="111" t="s">
        <v>222</v>
      </c>
      <c r="C10" s="43">
        <f>C11</f>
        <v>48</v>
      </c>
      <c r="D10" s="43">
        <f>D11</f>
        <v>50.268279999999997</v>
      </c>
      <c r="E10" s="36">
        <f t="shared" si="0"/>
        <v>104.72558333333333</v>
      </c>
    </row>
    <row r="11" spans="1:5">
      <c r="A11" s="97" t="s">
        <v>324</v>
      </c>
      <c r="B11" s="97" t="s">
        <v>221</v>
      </c>
      <c r="C11" s="37">
        <f>C12+C17</f>
        <v>48</v>
      </c>
      <c r="D11" s="37">
        <f>D12+D17+D18</f>
        <v>50.268279999999997</v>
      </c>
      <c r="E11" s="36">
        <f t="shared" si="0"/>
        <v>104.72558333333333</v>
      </c>
    </row>
    <row r="12" spans="1:5" ht="52.5" customHeight="1">
      <c r="A12" s="97" t="s">
        <v>325</v>
      </c>
      <c r="B12" s="109" t="s">
        <v>220</v>
      </c>
      <c r="C12" s="37">
        <f>C15+C16</f>
        <v>47.976999999999997</v>
      </c>
      <c r="D12" s="37">
        <f>D15+D16</f>
        <v>50.245159999999998</v>
      </c>
      <c r="E12" s="36">
        <f t="shared" si="0"/>
        <v>104.72759864101549</v>
      </c>
    </row>
    <row r="13" spans="1:5" ht="78.75" hidden="1" customHeight="1">
      <c r="A13" s="97" t="s">
        <v>219</v>
      </c>
      <c r="B13" s="92" t="s">
        <v>218</v>
      </c>
      <c r="C13" s="150"/>
      <c r="D13" s="37">
        <v>0</v>
      </c>
      <c r="E13" s="36" t="e">
        <f t="shared" si="0"/>
        <v>#DIV/0!</v>
      </c>
    </row>
    <row r="14" spans="1:5" ht="42.75" hidden="1" customHeight="1">
      <c r="A14" s="97" t="s">
        <v>217</v>
      </c>
      <c r="B14" s="106" t="s">
        <v>216</v>
      </c>
      <c r="C14" s="150"/>
      <c r="D14" s="37"/>
      <c r="E14" s="36" t="e">
        <f t="shared" si="0"/>
        <v>#DIV/0!</v>
      </c>
    </row>
    <row r="15" spans="1:5" ht="80.25" customHeight="1">
      <c r="A15" s="115" t="s">
        <v>215</v>
      </c>
      <c r="B15" s="114" t="s">
        <v>214</v>
      </c>
      <c r="C15" s="37">
        <v>47.976999999999997</v>
      </c>
      <c r="D15" s="37">
        <v>50.245159999999998</v>
      </c>
      <c r="E15" s="36">
        <f t="shared" si="0"/>
        <v>104.72759864101549</v>
      </c>
    </row>
    <row r="16" spans="1:5" ht="42" hidden="1" customHeight="1">
      <c r="A16" s="113" t="s">
        <v>213</v>
      </c>
      <c r="B16" s="112" t="s">
        <v>212</v>
      </c>
      <c r="C16" s="150">
        <v>0</v>
      </c>
      <c r="D16" s="37">
        <v>0</v>
      </c>
      <c r="E16" s="36" t="e">
        <f t="shared" si="0"/>
        <v>#DIV/0!</v>
      </c>
    </row>
    <row r="17" spans="1:5" ht="41.25" hidden="1" customHeight="1">
      <c r="A17" s="113" t="s">
        <v>211</v>
      </c>
      <c r="B17" s="112" t="s">
        <v>210</v>
      </c>
      <c r="C17" s="150">
        <f>C18</f>
        <v>2.3E-2</v>
      </c>
      <c r="D17" s="37">
        <v>0</v>
      </c>
      <c r="E17" s="36">
        <f t="shared" si="0"/>
        <v>0</v>
      </c>
    </row>
    <row r="18" spans="1:5" ht="65.25" customHeight="1">
      <c r="A18" s="113" t="s">
        <v>209</v>
      </c>
      <c r="B18" s="112" t="s">
        <v>208</v>
      </c>
      <c r="C18" s="150">
        <v>2.3E-2</v>
      </c>
      <c r="D18" s="37">
        <v>2.3120000000000002E-2</v>
      </c>
      <c r="E18" s="36">
        <f t="shared" si="0"/>
        <v>100.52173913043478</v>
      </c>
    </row>
    <row r="19" spans="1:5" ht="16.5" hidden="1" customHeight="1">
      <c r="A19" s="111" t="s">
        <v>207</v>
      </c>
      <c r="B19" s="111" t="s">
        <v>206</v>
      </c>
      <c r="C19" s="37">
        <f>C20</f>
        <v>0</v>
      </c>
      <c r="D19" s="37">
        <f>D20</f>
        <v>0</v>
      </c>
      <c r="E19" s="36" t="e">
        <f t="shared" ref="E19:E25" si="1">D19/C19*100</f>
        <v>#DIV/0!</v>
      </c>
    </row>
    <row r="20" spans="1:5" ht="16.5" hidden="1" customHeight="1">
      <c r="A20" s="97" t="s">
        <v>205</v>
      </c>
      <c r="B20" s="97" t="s">
        <v>204</v>
      </c>
      <c r="C20" s="37">
        <v>0</v>
      </c>
      <c r="D20" s="37">
        <v>0</v>
      </c>
      <c r="E20" s="36" t="e">
        <f t="shared" si="1"/>
        <v>#DIV/0!</v>
      </c>
    </row>
    <row r="21" spans="1:5" ht="16.5" customHeight="1">
      <c r="A21" s="111" t="s">
        <v>203</v>
      </c>
      <c r="B21" s="111" t="s">
        <v>202</v>
      </c>
      <c r="C21" s="43">
        <f>C22+C23+C24</f>
        <v>266.39999999999998</v>
      </c>
      <c r="D21" s="43">
        <f>D22+D23+D24</f>
        <v>278.69962000000004</v>
      </c>
      <c r="E21" s="36">
        <f t="shared" si="1"/>
        <v>104.61697447447449</v>
      </c>
    </row>
    <row r="22" spans="1:5" ht="38.25" customHeight="1">
      <c r="A22" s="97" t="s">
        <v>201</v>
      </c>
      <c r="B22" s="109" t="s">
        <v>200</v>
      </c>
      <c r="C22" s="37">
        <v>17</v>
      </c>
      <c r="D22" s="37">
        <v>17.062570000000001</v>
      </c>
      <c r="E22" s="36">
        <f t="shared" si="1"/>
        <v>100.36805882352941</v>
      </c>
    </row>
    <row r="23" spans="1:5" ht="28.5" customHeight="1">
      <c r="A23" s="110" t="s">
        <v>199</v>
      </c>
      <c r="B23" s="109" t="s">
        <v>198</v>
      </c>
      <c r="C23" s="37">
        <v>0</v>
      </c>
      <c r="D23" s="37">
        <v>-0.27300000000000002</v>
      </c>
      <c r="E23" s="36">
        <v>0</v>
      </c>
    </row>
    <row r="24" spans="1:5" ht="29.25" customHeight="1">
      <c r="A24" s="110" t="s">
        <v>197</v>
      </c>
      <c r="B24" s="109" t="s">
        <v>196</v>
      </c>
      <c r="C24" s="37">
        <v>249.4</v>
      </c>
      <c r="D24" s="37">
        <v>261.91005000000001</v>
      </c>
      <c r="E24" s="36">
        <f t="shared" si="1"/>
        <v>105.0160585404972</v>
      </c>
    </row>
    <row r="25" spans="1:5" s="75" customFormat="1" ht="21.75" customHeight="1">
      <c r="A25" s="220" t="s">
        <v>195</v>
      </c>
      <c r="B25" s="221"/>
      <c r="C25" s="43">
        <f>C28+C54+C26</f>
        <v>104.39851999999999</v>
      </c>
      <c r="D25" s="43">
        <f>D28+D54+D26</f>
        <v>192.90449999999998</v>
      </c>
      <c r="E25" s="36">
        <f t="shared" si="1"/>
        <v>184.77704473205176</v>
      </c>
    </row>
    <row r="26" spans="1:5" s="75" customFormat="1" ht="41.25" customHeight="1">
      <c r="A26" s="156" t="s">
        <v>330</v>
      </c>
      <c r="B26" s="157" t="s">
        <v>331</v>
      </c>
      <c r="C26" s="43">
        <f>C27</f>
        <v>21.35304</v>
      </c>
      <c r="D26" s="43">
        <f>D27</f>
        <v>30.702000000000002</v>
      </c>
      <c r="E26" s="36">
        <f t="shared" ref="E26:E27" si="2">D26/C26*100</f>
        <v>143.78280563329625</v>
      </c>
    </row>
    <row r="27" spans="1:5" s="75" customFormat="1" ht="53.25" customHeight="1">
      <c r="A27" s="110" t="s">
        <v>332</v>
      </c>
      <c r="B27" s="155" t="s">
        <v>333</v>
      </c>
      <c r="C27" s="37">
        <v>21.35304</v>
      </c>
      <c r="D27" s="37">
        <v>30.702000000000002</v>
      </c>
      <c r="E27" s="36">
        <f t="shared" si="2"/>
        <v>143.78280563329625</v>
      </c>
    </row>
    <row r="28" spans="1:5" s="75" customFormat="1" ht="28.5" customHeight="1">
      <c r="A28" s="73" t="s">
        <v>326</v>
      </c>
      <c r="B28" s="72" t="s">
        <v>194</v>
      </c>
      <c r="C28" s="43">
        <f>C30+C29</f>
        <v>83.045479999999998</v>
      </c>
      <c r="D28" s="43">
        <f>D30+D29</f>
        <v>162.20249999999999</v>
      </c>
      <c r="E28" s="36">
        <f>D28/C28*100</f>
        <v>195.31767412266146</v>
      </c>
    </row>
    <row r="29" spans="1:5" s="75" customFormat="1" ht="28.5" customHeight="1">
      <c r="A29" s="68" t="s">
        <v>328</v>
      </c>
      <c r="B29" s="96" t="s">
        <v>193</v>
      </c>
      <c r="C29" s="37">
        <v>83.045479999999998</v>
      </c>
      <c r="D29" s="37">
        <v>161.84945999999999</v>
      </c>
      <c r="E29" s="36">
        <f>D29/C29*100</f>
        <v>194.89255766840051</v>
      </c>
    </row>
    <row r="30" spans="1:5" s="75" customFormat="1" ht="25.5" customHeight="1">
      <c r="A30" s="68" t="s">
        <v>327</v>
      </c>
      <c r="B30" s="96" t="s">
        <v>329</v>
      </c>
      <c r="C30" s="37">
        <v>0</v>
      </c>
      <c r="D30" s="37">
        <v>0.35304000000000002</v>
      </c>
      <c r="E30" s="36">
        <v>0</v>
      </c>
    </row>
    <row r="31" spans="1:5" s="75" customFormat="1" ht="29.25" hidden="1" customHeight="1">
      <c r="A31" s="73" t="s">
        <v>192</v>
      </c>
      <c r="B31" s="108" t="s">
        <v>191</v>
      </c>
      <c r="C31" s="107">
        <f>C32</f>
        <v>0</v>
      </c>
      <c r="D31" s="70">
        <f>D32</f>
        <v>0</v>
      </c>
      <c r="E31" s="69" t="e">
        <f t="shared" ref="E31:E51" si="3">D31/C31*100</f>
        <v>#DIV/0!</v>
      </c>
    </row>
    <row r="32" spans="1:5" s="75" customFormat="1" ht="29.25" hidden="1" customHeight="1">
      <c r="A32" s="68" t="s">
        <v>190</v>
      </c>
      <c r="B32" s="106" t="s">
        <v>189</v>
      </c>
      <c r="C32" s="105">
        <v>0</v>
      </c>
      <c r="D32" s="105">
        <v>0</v>
      </c>
      <c r="E32" s="69" t="e">
        <f t="shared" si="3"/>
        <v>#DIV/0!</v>
      </c>
    </row>
    <row r="33" spans="1:5" s="75" customFormat="1" ht="30" hidden="1" customHeight="1">
      <c r="A33" s="104" t="s">
        <v>188</v>
      </c>
      <c r="B33" s="103" t="s">
        <v>187</v>
      </c>
      <c r="C33" s="70">
        <f>C34+C42</f>
        <v>1814584</v>
      </c>
      <c r="D33" s="70">
        <f>D34+D42</f>
        <v>1460831</v>
      </c>
      <c r="E33" s="69">
        <f t="shared" si="3"/>
        <v>80.505008310444708</v>
      </c>
    </row>
    <row r="34" spans="1:5" s="75" customFormat="1" ht="39.75" hidden="1" customHeight="1">
      <c r="A34" s="104" t="s">
        <v>186</v>
      </c>
      <c r="B34" s="103" t="s">
        <v>185</v>
      </c>
      <c r="C34" s="70">
        <f>C35+C37+C39+C45</f>
        <v>1814584</v>
      </c>
      <c r="D34" s="70">
        <f>D35+D37+D39+D45</f>
        <v>1460831</v>
      </c>
      <c r="E34" s="69">
        <f t="shared" si="3"/>
        <v>80.505008310444708</v>
      </c>
    </row>
    <row r="35" spans="1:5" ht="27.75" hidden="1" customHeight="1">
      <c r="A35" s="102" t="s">
        <v>184</v>
      </c>
      <c r="B35" s="72" t="s">
        <v>183</v>
      </c>
      <c r="C35" s="70">
        <f>C36</f>
        <v>837100</v>
      </c>
      <c r="D35" s="70">
        <f>D36</f>
        <v>623303</v>
      </c>
      <c r="E35" s="69">
        <f t="shared" si="3"/>
        <v>74.459801696332576</v>
      </c>
    </row>
    <row r="36" spans="1:5" ht="25.5" hidden="1">
      <c r="A36" s="97" t="s">
        <v>182</v>
      </c>
      <c r="B36" s="96" t="s">
        <v>181</v>
      </c>
      <c r="C36" s="66">
        <v>837100</v>
      </c>
      <c r="D36" s="66">
        <v>623303</v>
      </c>
      <c r="E36" s="69">
        <f t="shared" si="3"/>
        <v>74.459801696332576</v>
      </c>
    </row>
    <row r="37" spans="1:5" ht="25.5" hidden="1">
      <c r="A37" s="98" t="s">
        <v>180</v>
      </c>
      <c r="B37" s="72" t="s">
        <v>179</v>
      </c>
      <c r="C37" s="71">
        <f>C38</f>
        <v>77200</v>
      </c>
      <c r="D37" s="101">
        <f>D38</f>
        <v>57900</v>
      </c>
      <c r="E37" s="69">
        <f t="shared" si="3"/>
        <v>75</v>
      </c>
    </row>
    <row r="38" spans="1:5" ht="38.25" hidden="1">
      <c r="A38" s="100" t="s">
        <v>178</v>
      </c>
      <c r="B38" s="96" t="s">
        <v>177</v>
      </c>
      <c r="C38" s="81">
        <v>77200</v>
      </c>
      <c r="D38" s="99">
        <v>57900</v>
      </c>
      <c r="E38" s="69">
        <f t="shared" si="3"/>
        <v>75</v>
      </c>
    </row>
    <row r="39" spans="1:5" hidden="1">
      <c r="A39" s="98" t="s">
        <v>176</v>
      </c>
      <c r="B39" s="72" t="s">
        <v>52</v>
      </c>
      <c r="C39" s="71">
        <f>C40+C41</f>
        <v>900284</v>
      </c>
      <c r="D39" s="71">
        <f>D40+D41</f>
        <v>779628</v>
      </c>
      <c r="E39" s="69">
        <f t="shared" si="3"/>
        <v>86.598006851171405</v>
      </c>
    </row>
    <row r="40" spans="1:5" ht="51" hidden="1">
      <c r="A40" s="97" t="s">
        <v>175</v>
      </c>
      <c r="B40" s="96" t="s">
        <v>174</v>
      </c>
      <c r="C40" s="66">
        <v>729584</v>
      </c>
      <c r="D40" s="66">
        <v>665502</v>
      </c>
      <c r="E40" s="69">
        <f t="shared" si="3"/>
        <v>91.216638522774616</v>
      </c>
    </row>
    <row r="41" spans="1:5" ht="63.75" hidden="1">
      <c r="A41" s="97" t="s">
        <v>173</v>
      </c>
      <c r="B41" s="96" t="s">
        <v>172</v>
      </c>
      <c r="C41" s="66">
        <v>170700</v>
      </c>
      <c r="D41" s="66">
        <v>114126</v>
      </c>
      <c r="E41" s="69">
        <f t="shared" si="3"/>
        <v>66.857644991212652</v>
      </c>
    </row>
    <row r="42" spans="1:5" ht="89.25" hidden="1">
      <c r="A42" s="94" t="s">
        <v>171</v>
      </c>
      <c r="B42" s="72" t="s">
        <v>170</v>
      </c>
      <c r="C42" s="70">
        <f>C43</f>
        <v>0</v>
      </c>
      <c r="D42" s="70">
        <f>D43</f>
        <v>0</v>
      </c>
      <c r="E42" s="69" t="e">
        <f t="shared" si="3"/>
        <v>#DIV/0!</v>
      </c>
    </row>
    <row r="43" spans="1:5" ht="38.25" hidden="1">
      <c r="A43" s="93" t="s">
        <v>169</v>
      </c>
      <c r="B43" s="95" t="s">
        <v>168</v>
      </c>
      <c r="C43" s="66"/>
      <c r="D43" s="66"/>
      <c r="E43" s="69" t="e">
        <f t="shared" si="3"/>
        <v>#DIV/0!</v>
      </c>
    </row>
    <row r="44" spans="1:5" ht="25.5" hidden="1">
      <c r="A44" s="93" t="s">
        <v>167</v>
      </c>
      <c r="B44" s="95" t="s">
        <v>166</v>
      </c>
      <c r="C44" s="66"/>
      <c r="D44" s="66"/>
      <c r="E44" s="69" t="e">
        <f t="shared" si="3"/>
        <v>#DIV/0!</v>
      </c>
    </row>
    <row r="45" spans="1:5" ht="89.25" hidden="1">
      <c r="A45" s="94" t="s">
        <v>171</v>
      </c>
      <c r="B45" s="72" t="s">
        <v>170</v>
      </c>
      <c r="C45" s="70">
        <f>C46</f>
        <v>0</v>
      </c>
      <c r="D45" s="70">
        <f>D46</f>
        <v>0</v>
      </c>
      <c r="E45" s="69" t="e">
        <f t="shared" si="3"/>
        <v>#DIV/0!</v>
      </c>
    </row>
    <row r="46" spans="1:5" ht="38.25" hidden="1">
      <c r="A46" s="93" t="s">
        <v>169</v>
      </c>
      <c r="B46" s="92" t="s">
        <v>168</v>
      </c>
      <c r="C46" s="91"/>
      <c r="D46" s="66"/>
      <c r="E46" s="69" t="e">
        <f t="shared" si="3"/>
        <v>#DIV/0!</v>
      </c>
    </row>
    <row r="47" spans="1:5" ht="25.5" hidden="1">
      <c r="A47" s="90" t="s">
        <v>167</v>
      </c>
      <c r="B47" s="89" t="s">
        <v>166</v>
      </c>
      <c r="C47" s="88"/>
      <c r="D47" s="88"/>
      <c r="E47" s="69" t="e">
        <f t="shared" si="3"/>
        <v>#DIV/0!</v>
      </c>
    </row>
    <row r="48" spans="1:5" s="75" customFormat="1" hidden="1">
      <c r="A48" s="87" t="s">
        <v>165</v>
      </c>
      <c r="B48" s="86" t="s">
        <v>164</v>
      </c>
      <c r="C48" s="70">
        <f>C49</f>
        <v>0</v>
      </c>
      <c r="D48" s="70">
        <f>D49</f>
        <v>0</v>
      </c>
      <c r="E48" s="69" t="e">
        <f t="shared" si="3"/>
        <v>#DIV/0!</v>
      </c>
    </row>
    <row r="49" spans="1:5" ht="38.25" hidden="1">
      <c r="A49" s="85" t="s">
        <v>163</v>
      </c>
      <c r="B49" s="84" t="s">
        <v>162</v>
      </c>
      <c r="C49" s="66"/>
      <c r="D49" s="66"/>
      <c r="E49" s="69" t="e">
        <f t="shared" si="3"/>
        <v>#DIV/0!</v>
      </c>
    </row>
    <row r="50" spans="1:5" s="75" customFormat="1" ht="25.5" hidden="1">
      <c r="A50" s="83" t="s">
        <v>154</v>
      </c>
      <c r="B50" s="82" t="s">
        <v>153</v>
      </c>
      <c r="C50" s="71">
        <f>C51</f>
        <v>0</v>
      </c>
      <c r="D50" s="71">
        <f>D51</f>
        <v>0</v>
      </c>
      <c r="E50" s="80" t="e">
        <f t="shared" si="3"/>
        <v>#DIV/0!</v>
      </c>
    </row>
    <row r="51" spans="1:5" ht="76.5" hidden="1">
      <c r="A51" s="40" t="s">
        <v>161</v>
      </c>
      <c r="B51" s="28" t="s">
        <v>160</v>
      </c>
      <c r="C51" s="81"/>
      <c r="D51" s="81"/>
      <c r="E51" s="80" t="e">
        <f t="shared" si="3"/>
        <v>#DIV/0!</v>
      </c>
    </row>
    <row r="52" spans="1:5" s="75" customFormat="1" hidden="1">
      <c r="A52" s="79" t="s">
        <v>159</v>
      </c>
      <c r="B52" s="79" t="s">
        <v>158</v>
      </c>
      <c r="C52" s="78" t="s">
        <v>155</v>
      </c>
      <c r="D52" s="77">
        <f>D53</f>
        <v>0</v>
      </c>
      <c r="E52" s="76" t="s">
        <v>155</v>
      </c>
    </row>
    <row r="53" spans="1:5" ht="25.5" hidden="1">
      <c r="A53" s="30" t="s">
        <v>157</v>
      </c>
      <c r="B53" s="28" t="s">
        <v>156</v>
      </c>
      <c r="C53" s="74" t="s">
        <v>155</v>
      </c>
      <c r="D53" s="42"/>
      <c r="E53" s="69" t="s">
        <v>155</v>
      </c>
    </row>
    <row r="54" spans="1:5" ht="25.5" hidden="1">
      <c r="A54" s="73" t="s">
        <v>154</v>
      </c>
      <c r="B54" s="72" t="s">
        <v>153</v>
      </c>
      <c r="C54" s="71">
        <f>C56+C55</f>
        <v>0</v>
      </c>
      <c r="D54" s="70">
        <f>D56+D55</f>
        <v>0</v>
      </c>
      <c r="E54" s="69" t="e">
        <f>D54/C54*100</f>
        <v>#DIV/0!</v>
      </c>
    </row>
    <row r="55" spans="1:5" ht="60" hidden="1">
      <c r="A55" s="68" t="s">
        <v>152</v>
      </c>
      <c r="B55" s="67" t="s">
        <v>151</v>
      </c>
      <c r="C55" s="66">
        <v>0</v>
      </c>
      <c r="D55" s="66">
        <v>0</v>
      </c>
      <c r="E55" s="65" t="e">
        <f>D55/C55*100</f>
        <v>#DIV/0!</v>
      </c>
    </row>
    <row r="56" spans="1:5">
      <c r="A56" s="63"/>
      <c r="B56" s="63"/>
      <c r="C56" s="64"/>
      <c r="D56" s="63"/>
      <c r="E56" s="63"/>
    </row>
    <row r="57" spans="1:5">
      <c r="A57" s="63"/>
      <c r="B57" s="63"/>
      <c r="C57" s="64"/>
      <c r="D57" s="63"/>
      <c r="E57" s="63"/>
    </row>
    <row r="58" spans="1:5">
      <c r="A58" s="63"/>
      <c r="B58" s="63"/>
      <c r="C58" s="64"/>
      <c r="D58" s="63"/>
      <c r="E58" s="63"/>
    </row>
    <row r="59" spans="1:5">
      <c r="C59" s="62"/>
    </row>
    <row r="60" spans="1:5">
      <c r="C60" s="62"/>
    </row>
    <row r="61" spans="1:5">
      <c r="C61" s="62"/>
    </row>
    <row r="62" spans="1:5">
      <c r="C62" s="62"/>
    </row>
    <row r="63" spans="1:5">
      <c r="C63" s="62"/>
    </row>
    <row r="64" spans="1:5">
      <c r="C64" s="62"/>
    </row>
    <row r="65" spans="3:3">
      <c r="C65" s="62"/>
    </row>
    <row r="66" spans="3:3">
      <c r="C66" s="62"/>
    </row>
    <row r="67" spans="3:3">
      <c r="C67" s="62"/>
    </row>
    <row r="68" spans="3:3">
      <c r="C68" s="62"/>
    </row>
    <row r="69" spans="3:3">
      <c r="C69" s="62"/>
    </row>
    <row r="70" spans="3:3">
      <c r="C70" s="62"/>
    </row>
    <row r="71" spans="3:3">
      <c r="C71" s="62"/>
    </row>
    <row r="72" spans="3:3">
      <c r="C72" s="62"/>
    </row>
    <row r="73" spans="3:3">
      <c r="C73" s="62"/>
    </row>
    <row r="74" spans="3:3">
      <c r="C74" s="62"/>
    </row>
    <row r="75" spans="3:3">
      <c r="C75" s="62"/>
    </row>
    <row r="76" spans="3:3">
      <c r="C76" s="62"/>
    </row>
    <row r="77" spans="3:3">
      <c r="C77" s="62"/>
    </row>
    <row r="78" spans="3:3">
      <c r="C78" s="62"/>
    </row>
    <row r="79" spans="3:3">
      <c r="C79" s="62"/>
    </row>
    <row r="80" spans="3:3">
      <c r="C80" s="62"/>
    </row>
    <row r="81" spans="3:3">
      <c r="C81" s="62"/>
    </row>
    <row r="82" spans="3:3">
      <c r="C82" s="62"/>
    </row>
    <row r="83" spans="3:3">
      <c r="C83" s="62"/>
    </row>
    <row r="84" spans="3:3">
      <c r="C84" s="62"/>
    </row>
    <row r="85" spans="3:3">
      <c r="C85" s="62"/>
    </row>
    <row r="86" spans="3:3">
      <c r="C86" s="62"/>
    </row>
    <row r="87" spans="3:3">
      <c r="C87" s="62"/>
    </row>
    <row r="88" spans="3:3">
      <c r="C88" s="62"/>
    </row>
    <row r="89" spans="3:3">
      <c r="C89" s="62"/>
    </row>
    <row r="90" spans="3:3">
      <c r="C90" s="62"/>
    </row>
    <row r="91" spans="3:3">
      <c r="C91" s="62"/>
    </row>
    <row r="92" spans="3:3">
      <c r="C92" s="62"/>
    </row>
    <row r="93" spans="3:3">
      <c r="C93" s="62"/>
    </row>
    <row r="94" spans="3:3">
      <c r="C94" s="62"/>
    </row>
    <row r="95" spans="3:3">
      <c r="C95" s="62"/>
    </row>
    <row r="96" spans="3:3">
      <c r="C96" s="62"/>
    </row>
    <row r="97" spans="3:3">
      <c r="C97" s="62"/>
    </row>
    <row r="98" spans="3:3">
      <c r="C98" s="62"/>
    </row>
    <row r="99" spans="3:3">
      <c r="C99" s="62"/>
    </row>
    <row r="100" spans="3:3">
      <c r="C100" s="62"/>
    </row>
    <row r="101" spans="3:3">
      <c r="C101" s="62"/>
    </row>
    <row r="102" spans="3:3">
      <c r="C102" s="62"/>
    </row>
    <row r="103" spans="3:3">
      <c r="C103" s="62"/>
    </row>
    <row r="104" spans="3:3">
      <c r="C104" s="62"/>
    </row>
    <row r="105" spans="3:3">
      <c r="C105" s="62"/>
    </row>
    <row r="106" spans="3:3">
      <c r="C106" s="62"/>
    </row>
    <row r="107" spans="3:3">
      <c r="C107" s="62"/>
    </row>
    <row r="108" spans="3:3">
      <c r="C108" s="62"/>
    </row>
    <row r="109" spans="3:3">
      <c r="C109" s="62"/>
    </row>
    <row r="110" spans="3:3">
      <c r="C110" s="62"/>
    </row>
    <row r="111" spans="3:3">
      <c r="C111" s="62"/>
    </row>
    <row r="112" spans="3:3">
      <c r="C112" s="62"/>
    </row>
    <row r="113" spans="3:3">
      <c r="C113" s="62"/>
    </row>
    <row r="114" spans="3:3">
      <c r="C114" s="62"/>
    </row>
    <row r="115" spans="3:3">
      <c r="C115" s="62"/>
    </row>
    <row r="116" spans="3:3">
      <c r="C116" s="62"/>
    </row>
    <row r="117" spans="3:3">
      <c r="C117" s="62"/>
    </row>
    <row r="118" spans="3:3">
      <c r="C118" s="62"/>
    </row>
    <row r="119" spans="3:3">
      <c r="C119" s="62"/>
    </row>
    <row r="120" spans="3:3">
      <c r="C120" s="62"/>
    </row>
    <row r="121" spans="3:3">
      <c r="C121" s="62"/>
    </row>
    <row r="122" spans="3:3">
      <c r="C122" s="62"/>
    </row>
    <row r="123" spans="3:3">
      <c r="C123" s="62"/>
    </row>
    <row r="124" spans="3:3">
      <c r="C124" s="62"/>
    </row>
    <row r="125" spans="3:3">
      <c r="C125" s="62"/>
    </row>
    <row r="126" spans="3:3">
      <c r="C126" s="62"/>
    </row>
    <row r="127" spans="3:3">
      <c r="C127" s="62"/>
    </row>
    <row r="128" spans="3:3">
      <c r="C128" s="62"/>
    </row>
    <row r="129" spans="3:3">
      <c r="C129" s="62"/>
    </row>
    <row r="130" spans="3:3">
      <c r="C130" s="62"/>
    </row>
    <row r="131" spans="3:3">
      <c r="C131" s="62"/>
    </row>
    <row r="132" spans="3:3">
      <c r="C132" s="62"/>
    </row>
    <row r="133" spans="3:3">
      <c r="C133" s="62"/>
    </row>
    <row r="134" spans="3:3">
      <c r="C134" s="62"/>
    </row>
    <row r="135" spans="3:3">
      <c r="C135" s="62"/>
    </row>
    <row r="136" spans="3:3">
      <c r="C136" s="62"/>
    </row>
    <row r="137" spans="3:3">
      <c r="C137" s="62"/>
    </row>
    <row r="138" spans="3:3">
      <c r="C138" s="62"/>
    </row>
    <row r="139" spans="3:3">
      <c r="C139" s="62"/>
    </row>
    <row r="140" spans="3:3">
      <c r="C140" s="62"/>
    </row>
    <row r="141" spans="3:3">
      <c r="C141" s="62"/>
    </row>
    <row r="142" spans="3:3">
      <c r="C142" s="62"/>
    </row>
    <row r="143" spans="3:3">
      <c r="C143" s="62"/>
    </row>
    <row r="144" spans="3:3">
      <c r="C144" s="62"/>
    </row>
    <row r="145" spans="3:3">
      <c r="C145" s="62"/>
    </row>
    <row r="146" spans="3:3">
      <c r="C146" s="62"/>
    </row>
    <row r="147" spans="3:3">
      <c r="C147" s="62"/>
    </row>
    <row r="148" spans="3:3">
      <c r="C148" s="62"/>
    </row>
    <row r="149" spans="3:3">
      <c r="C149" s="62"/>
    </row>
    <row r="150" spans="3:3">
      <c r="C150" s="62"/>
    </row>
    <row r="151" spans="3:3">
      <c r="C151" s="62"/>
    </row>
    <row r="152" spans="3:3">
      <c r="C152" s="62"/>
    </row>
    <row r="153" spans="3:3">
      <c r="C153" s="62"/>
    </row>
    <row r="154" spans="3:3">
      <c r="C154" s="62"/>
    </row>
    <row r="155" spans="3:3">
      <c r="C155" s="62"/>
    </row>
    <row r="156" spans="3:3">
      <c r="C156" s="62"/>
    </row>
    <row r="157" spans="3:3">
      <c r="C157" s="62"/>
    </row>
    <row r="158" spans="3:3">
      <c r="C158" s="62"/>
    </row>
    <row r="159" spans="3:3">
      <c r="C159" s="62"/>
    </row>
    <row r="160" spans="3:3">
      <c r="C160" s="62"/>
    </row>
    <row r="161" spans="3:3">
      <c r="C161" s="62"/>
    </row>
    <row r="162" spans="3:3">
      <c r="C162" s="62"/>
    </row>
    <row r="163" spans="3:3">
      <c r="C163" s="62"/>
    </row>
    <row r="164" spans="3:3">
      <c r="C164" s="62"/>
    </row>
    <row r="165" spans="3:3">
      <c r="C165" s="62"/>
    </row>
    <row r="166" spans="3:3">
      <c r="C166" s="62"/>
    </row>
    <row r="167" spans="3:3">
      <c r="C167" s="62"/>
    </row>
    <row r="168" spans="3:3">
      <c r="C168" s="62"/>
    </row>
    <row r="169" spans="3:3">
      <c r="C169" s="62"/>
    </row>
    <row r="170" spans="3:3">
      <c r="C170" s="62"/>
    </row>
    <row r="171" spans="3:3">
      <c r="C171" s="62"/>
    </row>
    <row r="172" spans="3:3">
      <c r="C172" s="62"/>
    </row>
    <row r="173" spans="3:3">
      <c r="C173" s="62"/>
    </row>
    <row r="174" spans="3:3">
      <c r="C174" s="62"/>
    </row>
    <row r="175" spans="3:3">
      <c r="C175" s="62"/>
    </row>
    <row r="176" spans="3:3">
      <c r="C176" s="62"/>
    </row>
    <row r="177" spans="3:3">
      <c r="C177" s="62"/>
    </row>
    <row r="178" spans="3:3">
      <c r="C178" s="62"/>
    </row>
    <row r="179" spans="3:3">
      <c r="C179" s="62"/>
    </row>
    <row r="180" spans="3:3">
      <c r="C180" s="62"/>
    </row>
    <row r="181" spans="3:3">
      <c r="C181" s="62"/>
    </row>
    <row r="182" spans="3:3">
      <c r="C182" s="62"/>
    </row>
    <row r="183" spans="3:3">
      <c r="C183" s="62"/>
    </row>
    <row r="184" spans="3:3">
      <c r="C184" s="62"/>
    </row>
  </sheetData>
  <mergeCells count="6">
    <mergeCell ref="A1:E1"/>
    <mergeCell ref="A3:E3"/>
    <mergeCell ref="A25:B25"/>
    <mergeCell ref="A8:B8"/>
    <mergeCell ref="A9:B9"/>
    <mergeCell ref="A4:E4"/>
  </mergeCells>
  <pageMargins left="0.74803149606299213" right="0.31496062992125984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zoomScale="120" zoomScaleNormal="120" workbookViewId="0">
      <selection activeCell="E22" sqref="E22"/>
    </sheetView>
  </sheetViews>
  <sheetFormatPr defaultRowHeight="12.75"/>
  <cols>
    <col min="1" max="1" width="38.85546875" customWidth="1"/>
    <col min="2" max="2" width="6.140625" customWidth="1"/>
    <col min="3" max="3" width="20.85546875" customWidth="1"/>
    <col min="4" max="4" width="11" customWidth="1"/>
    <col min="5" max="5" width="11.140625" customWidth="1"/>
    <col min="6" max="6" width="10.42578125" customWidth="1"/>
  </cols>
  <sheetData>
    <row r="1" spans="1:6">
      <c r="A1" s="218" t="s">
        <v>245</v>
      </c>
      <c r="B1" s="218"/>
      <c r="C1" s="218"/>
      <c r="D1" s="218"/>
      <c r="E1" s="218"/>
      <c r="F1" s="218"/>
    </row>
    <row r="2" spans="1:6">
      <c r="A2" s="5"/>
      <c r="B2" s="5"/>
      <c r="C2" s="5"/>
      <c r="D2" s="5"/>
      <c r="E2" s="5"/>
      <c r="F2" s="5" t="str">
        <f>'Прил 1'!E2</f>
        <v>к Решению № 107  от    18.06.2024 г.</v>
      </c>
    </row>
    <row r="3" spans="1:6" ht="27.75" customHeight="1">
      <c r="A3" s="219" t="str">
        <f>'Прил 1'!A3:E3</f>
        <v xml:space="preserve">"Об утверждении отчета об исполнении бюджета муниципального 
образования сельское поселение «Хасуртайское» за 2023 год"
</v>
      </c>
      <c r="B3" s="219"/>
      <c r="C3" s="219"/>
      <c r="D3" s="219"/>
      <c r="E3" s="219"/>
      <c r="F3" s="219"/>
    </row>
    <row r="4" spans="1:6" ht="23.25" customHeight="1">
      <c r="A4" s="225" t="s">
        <v>244</v>
      </c>
      <c r="B4" s="225"/>
      <c r="C4" s="225"/>
      <c r="D4" s="225"/>
      <c r="E4" s="225"/>
      <c r="F4" s="225"/>
    </row>
    <row r="5" spans="1:6" ht="12" customHeight="1">
      <c r="A5" s="1"/>
      <c r="B5" s="1"/>
      <c r="C5" s="1"/>
      <c r="D5" s="1"/>
      <c r="E5" s="1"/>
      <c r="F5" s="5" t="s">
        <v>226</v>
      </c>
    </row>
    <row r="6" spans="1:6" ht="42.75" customHeight="1">
      <c r="A6" s="228" t="s">
        <v>243</v>
      </c>
      <c r="B6" s="228" t="s">
        <v>242</v>
      </c>
      <c r="C6" s="228"/>
      <c r="D6" s="226" t="s">
        <v>224</v>
      </c>
      <c r="E6" s="226" t="s">
        <v>223</v>
      </c>
      <c r="F6" s="226" t="s">
        <v>139</v>
      </c>
    </row>
    <row r="7" spans="1:6" ht="42" customHeight="1">
      <c r="A7" s="228"/>
      <c r="B7" s="149" t="s">
        <v>241</v>
      </c>
      <c r="C7" s="149" t="s">
        <v>240</v>
      </c>
      <c r="D7" s="227"/>
      <c r="E7" s="227"/>
      <c r="F7" s="227"/>
    </row>
    <row r="8" spans="1:6">
      <c r="A8" s="103" t="s">
        <v>187</v>
      </c>
      <c r="B8" s="61">
        <v>991</v>
      </c>
      <c r="C8" s="158" t="s">
        <v>188</v>
      </c>
      <c r="D8" s="43">
        <f>D9+D19</f>
        <v>2699.5</v>
      </c>
      <c r="E8" s="43">
        <f>E9+E19</f>
        <v>2699.5</v>
      </c>
      <c r="F8" s="36">
        <f t="shared" ref="F8:F19" si="0">E8/D8*100</f>
        <v>100</v>
      </c>
    </row>
    <row r="9" spans="1:6" ht="38.25">
      <c r="A9" s="103" t="s">
        <v>185</v>
      </c>
      <c r="B9" s="148">
        <v>991</v>
      </c>
      <c r="C9" s="159" t="s">
        <v>186</v>
      </c>
      <c r="D9" s="37">
        <f>D10+D12+D16+D14</f>
        <v>2699.5</v>
      </c>
      <c r="E9" s="37">
        <f>E10+E12+E16+E14</f>
        <v>2699.5</v>
      </c>
      <c r="F9" s="36">
        <f t="shared" si="0"/>
        <v>100</v>
      </c>
    </row>
    <row r="10" spans="1:6" ht="25.5">
      <c r="A10" s="72" t="s">
        <v>183</v>
      </c>
      <c r="B10" s="61">
        <v>991</v>
      </c>
      <c r="C10" s="160" t="s">
        <v>334</v>
      </c>
      <c r="D10" s="43">
        <f>D11</f>
        <v>1121.9000000000001</v>
      </c>
      <c r="E10" s="43">
        <f>E11</f>
        <v>1121.9000000000001</v>
      </c>
      <c r="F10" s="36">
        <f t="shared" si="0"/>
        <v>100</v>
      </c>
    </row>
    <row r="11" spans="1:6" ht="38.25">
      <c r="A11" s="96" t="s">
        <v>181</v>
      </c>
      <c r="B11" s="148">
        <v>991</v>
      </c>
      <c r="C11" s="161" t="s">
        <v>335</v>
      </c>
      <c r="D11" s="37">
        <v>1121.9000000000001</v>
      </c>
      <c r="E11" s="37">
        <v>1121.9000000000001</v>
      </c>
      <c r="F11" s="36">
        <f t="shared" si="0"/>
        <v>100</v>
      </c>
    </row>
    <row r="12" spans="1:6" ht="25.5">
      <c r="A12" s="72" t="s">
        <v>179</v>
      </c>
      <c r="B12" s="61">
        <v>991</v>
      </c>
      <c r="C12" s="160" t="s">
        <v>336</v>
      </c>
      <c r="D12" s="43">
        <f>D13</f>
        <v>177.1</v>
      </c>
      <c r="E12" s="43">
        <f>E13</f>
        <v>177.1</v>
      </c>
      <c r="F12" s="36">
        <f t="shared" si="0"/>
        <v>100</v>
      </c>
    </row>
    <row r="13" spans="1:6" ht="51">
      <c r="A13" s="96" t="s">
        <v>177</v>
      </c>
      <c r="B13" s="148">
        <v>991</v>
      </c>
      <c r="C13" s="161" t="s">
        <v>337</v>
      </c>
      <c r="D13" s="37">
        <v>177.1</v>
      </c>
      <c r="E13" s="37">
        <v>177.1</v>
      </c>
      <c r="F13" s="36">
        <f t="shared" si="0"/>
        <v>100</v>
      </c>
    </row>
    <row r="14" spans="1:6" ht="25.5">
      <c r="A14" s="72" t="s">
        <v>239</v>
      </c>
      <c r="B14" s="61">
        <v>991</v>
      </c>
      <c r="C14" s="160" t="s">
        <v>238</v>
      </c>
      <c r="D14" s="43">
        <f>D15</f>
        <v>1400.5</v>
      </c>
      <c r="E14" s="43">
        <f>E15</f>
        <v>1400.5</v>
      </c>
      <c r="F14" s="36">
        <f t="shared" si="0"/>
        <v>100</v>
      </c>
    </row>
    <row r="15" spans="1:6" ht="38.25" customHeight="1">
      <c r="A15" s="96" t="s">
        <v>237</v>
      </c>
      <c r="B15" s="148">
        <v>991</v>
      </c>
      <c r="C15" s="161" t="s">
        <v>236</v>
      </c>
      <c r="D15" s="37">
        <v>1400.5</v>
      </c>
      <c r="E15" s="37">
        <v>1400.5</v>
      </c>
      <c r="F15" s="36">
        <f t="shared" si="0"/>
        <v>100</v>
      </c>
    </row>
    <row r="16" spans="1:6" ht="19.5" hidden="1" customHeight="1">
      <c r="A16" s="72" t="s">
        <v>52</v>
      </c>
      <c r="B16" s="133">
        <v>991</v>
      </c>
      <c r="C16" s="132" t="s">
        <v>235</v>
      </c>
      <c r="D16" s="129">
        <f>D17+D18</f>
        <v>0</v>
      </c>
      <c r="E16" s="129">
        <f>E17+E18</f>
        <v>0</v>
      </c>
      <c r="F16" s="127" t="e">
        <f t="shared" si="0"/>
        <v>#DIV/0!</v>
      </c>
    </row>
    <row r="17" spans="1:6" ht="51" hidden="1">
      <c r="A17" s="131" t="s">
        <v>234</v>
      </c>
      <c r="B17" s="119">
        <v>991</v>
      </c>
      <c r="C17" s="130" t="s">
        <v>233</v>
      </c>
      <c r="D17" s="129">
        <v>0</v>
      </c>
      <c r="E17" s="129">
        <v>0</v>
      </c>
      <c r="F17" s="127" t="e">
        <f t="shared" si="0"/>
        <v>#DIV/0!</v>
      </c>
    </row>
    <row r="18" spans="1:6" ht="76.5" hidden="1">
      <c r="A18" s="96" t="s">
        <v>172</v>
      </c>
      <c r="B18" s="119">
        <v>991</v>
      </c>
      <c r="C18" s="130" t="s">
        <v>232</v>
      </c>
      <c r="D18" s="129">
        <v>0</v>
      </c>
      <c r="E18" s="128">
        <v>0</v>
      </c>
      <c r="F18" s="127" t="e">
        <f t="shared" si="0"/>
        <v>#DIV/0!</v>
      </c>
    </row>
    <row r="19" spans="1:6" ht="68.25" hidden="1" customHeight="1">
      <c r="A19" s="126" t="s">
        <v>170</v>
      </c>
      <c r="B19" s="119">
        <v>991</v>
      </c>
      <c r="C19" s="94" t="s">
        <v>231</v>
      </c>
      <c r="D19" s="125">
        <f>D20</f>
        <v>0</v>
      </c>
      <c r="E19" s="125">
        <f>E20</f>
        <v>0</v>
      </c>
      <c r="F19" s="124" t="e">
        <f t="shared" si="0"/>
        <v>#DIV/0!</v>
      </c>
    </row>
    <row r="20" spans="1:6" ht="51" hidden="1">
      <c r="A20" s="123" t="s">
        <v>168</v>
      </c>
      <c r="B20" s="119">
        <v>991</v>
      </c>
      <c r="C20" s="121" t="s">
        <v>230</v>
      </c>
      <c r="D20" s="120"/>
      <c r="E20" s="120"/>
      <c r="F20" s="119"/>
    </row>
    <row r="21" spans="1:6" ht="25.5" hidden="1" customHeight="1">
      <c r="A21" s="122" t="s">
        <v>166</v>
      </c>
      <c r="B21" s="119">
        <v>991</v>
      </c>
      <c r="C21" s="121" t="s">
        <v>229</v>
      </c>
      <c r="D21" s="120"/>
      <c r="E21" s="120"/>
      <c r="F21" s="119"/>
    </row>
  </sheetData>
  <mergeCells count="8">
    <mergeCell ref="A3:F3"/>
    <mergeCell ref="A1:F1"/>
    <mergeCell ref="A4:F4"/>
    <mergeCell ref="F6:F7"/>
    <mergeCell ref="B6:C6"/>
    <mergeCell ref="A6:A7"/>
    <mergeCell ref="D6:D7"/>
    <mergeCell ref="E6:E7"/>
  </mergeCells>
  <pageMargins left="0.51181102362204722" right="0.19685039370078741" top="0.47244094488188981" bottom="0.23622047244094491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9"/>
  <sheetViews>
    <sheetView zoomScale="120" zoomScaleNormal="120" workbookViewId="0">
      <selection activeCell="L22" sqref="L22"/>
    </sheetView>
  </sheetViews>
  <sheetFormatPr defaultRowHeight="12.75"/>
  <cols>
    <col min="1" max="1" width="8.7109375" customWidth="1"/>
    <col min="2" max="2" width="52.140625" customWidth="1"/>
    <col min="3" max="3" width="0.28515625" hidden="1" customWidth="1"/>
    <col min="4" max="5" width="9.140625" hidden="1" customWidth="1"/>
    <col min="6" max="6" width="13.28515625" hidden="1" customWidth="1"/>
    <col min="7" max="7" width="9.140625" hidden="1" customWidth="1"/>
    <col min="8" max="8" width="12.140625" customWidth="1"/>
    <col min="9" max="9" width="10.85546875" customWidth="1"/>
    <col min="10" max="10" width="10.42578125" customWidth="1"/>
  </cols>
  <sheetData>
    <row r="1" spans="1:10">
      <c r="A1" s="218" t="s">
        <v>304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10">
      <c r="A2" s="5"/>
      <c r="B2" s="5"/>
      <c r="C2" s="5"/>
      <c r="D2" s="5"/>
      <c r="E2" s="5"/>
      <c r="F2" s="5"/>
      <c r="G2" s="5"/>
      <c r="H2" s="5"/>
      <c r="I2" s="5"/>
      <c r="J2" s="5" t="str">
        <f>'Прил 1'!E2</f>
        <v>к Решению № 107  от    18.06.2024 г.</v>
      </c>
    </row>
    <row r="3" spans="1:10" ht="31.5" customHeight="1">
      <c r="A3" s="219" t="str">
        <f>'Прил 1'!A3:E3</f>
        <v xml:space="preserve">"Об утверждении отчета об исполнении бюджета муниципального 
образования сельское поселение «Хасуртайское» за 2023 год"
</v>
      </c>
      <c r="B3" s="219"/>
      <c r="C3" s="219"/>
      <c r="D3" s="219"/>
      <c r="E3" s="219"/>
      <c r="F3" s="219"/>
      <c r="G3" s="219"/>
      <c r="H3" s="219"/>
      <c r="I3" s="219"/>
      <c r="J3" s="219"/>
    </row>
    <row r="4" spans="1:10" ht="15.75" customHeight="1">
      <c r="A4" s="229" t="s">
        <v>303</v>
      </c>
      <c r="B4" s="229"/>
      <c r="C4" s="229"/>
      <c r="D4" s="229"/>
      <c r="E4" s="229"/>
      <c r="F4" s="229"/>
      <c r="G4" s="229"/>
      <c r="H4" s="229"/>
      <c r="I4" s="229"/>
      <c r="J4" s="229"/>
    </row>
    <row r="5" spans="1:10" ht="18" customHeight="1">
      <c r="A5" s="230" t="s">
        <v>302</v>
      </c>
      <c r="B5" s="230"/>
      <c r="C5" s="230"/>
      <c r="D5" s="230"/>
      <c r="E5" s="230"/>
      <c r="F5" s="230"/>
      <c r="G5" s="230"/>
      <c r="H5" s="230"/>
      <c r="I5" s="230"/>
      <c r="J5" s="230"/>
    </row>
    <row r="6" spans="1:10">
      <c r="A6" s="231" t="s">
        <v>1</v>
      </c>
      <c r="B6" s="231"/>
      <c r="C6" s="231"/>
      <c r="D6" s="231"/>
      <c r="E6" s="231"/>
      <c r="F6" s="231"/>
      <c r="G6" s="231"/>
      <c r="H6" s="231"/>
      <c r="I6" s="231"/>
      <c r="J6" s="231"/>
    </row>
    <row r="7" spans="1:10" ht="18" customHeight="1">
      <c r="A7" s="226" t="s">
        <v>301</v>
      </c>
      <c r="B7" s="226" t="s">
        <v>338</v>
      </c>
      <c r="C7" s="226" t="s">
        <v>300</v>
      </c>
      <c r="D7" s="226" t="s">
        <v>299</v>
      </c>
      <c r="E7" s="226" t="s">
        <v>298</v>
      </c>
      <c r="F7" s="226" t="s">
        <v>297</v>
      </c>
      <c r="G7" s="226" t="s">
        <v>296</v>
      </c>
      <c r="H7" s="226" t="s">
        <v>295</v>
      </c>
      <c r="I7" s="232" t="s">
        <v>319</v>
      </c>
      <c r="J7" s="232" t="s">
        <v>294</v>
      </c>
    </row>
    <row r="8" spans="1:10" ht="53.25" customHeight="1">
      <c r="A8" s="227"/>
      <c r="B8" s="227"/>
      <c r="C8" s="227"/>
      <c r="D8" s="227"/>
      <c r="E8" s="227"/>
      <c r="F8" s="227"/>
      <c r="G8" s="227"/>
      <c r="H8" s="227"/>
      <c r="I8" s="232"/>
      <c r="J8" s="232"/>
    </row>
    <row r="9" spans="1:10" ht="15.75" customHeight="1">
      <c r="A9" s="148">
        <v>1</v>
      </c>
      <c r="B9" s="162">
        <v>2</v>
      </c>
      <c r="C9" s="163">
        <v>2</v>
      </c>
      <c r="D9" s="163">
        <v>3</v>
      </c>
      <c r="E9" s="163">
        <v>4</v>
      </c>
      <c r="F9" s="163">
        <v>5</v>
      </c>
      <c r="G9" s="164">
        <v>6</v>
      </c>
      <c r="H9" s="149">
        <v>3</v>
      </c>
      <c r="I9" s="148">
        <v>4</v>
      </c>
      <c r="J9" s="148">
        <v>5</v>
      </c>
    </row>
    <row r="10" spans="1:10" ht="18" customHeight="1">
      <c r="A10" s="61" t="s">
        <v>293</v>
      </c>
      <c r="B10" s="165" t="s">
        <v>292</v>
      </c>
      <c r="C10" s="166" t="s">
        <v>11</v>
      </c>
      <c r="D10" s="166" t="s">
        <v>13</v>
      </c>
      <c r="E10" s="166" t="s">
        <v>132</v>
      </c>
      <c r="F10" s="166" t="s">
        <v>291</v>
      </c>
      <c r="G10" s="166" t="s">
        <v>248</v>
      </c>
      <c r="H10" s="146">
        <f>H11+H13+H17+H14+H16+H15+H12+H18</f>
        <v>2439.0225800000003</v>
      </c>
      <c r="I10" s="146">
        <f>I11+I13+I14+I16+I12+I17+I18</f>
        <v>2349.7810500000001</v>
      </c>
      <c r="J10" s="36">
        <f t="shared" ref="J10:J37" si="0">I10/H10*100</f>
        <v>96.341094554360367</v>
      </c>
    </row>
    <row r="11" spans="1:10" ht="29.25" customHeight="1">
      <c r="A11" s="148" t="s">
        <v>290</v>
      </c>
      <c r="B11" s="40" t="s">
        <v>289</v>
      </c>
      <c r="C11" s="167" t="s">
        <v>11</v>
      </c>
      <c r="D11" s="167" t="s">
        <v>13</v>
      </c>
      <c r="E11" s="167" t="s">
        <v>15</v>
      </c>
      <c r="F11" s="167" t="s">
        <v>256</v>
      </c>
      <c r="G11" s="167" t="s">
        <v>248</v>
      </c>
      <c r="H11" s="147">
        <v>764.84284000000002</v>
      </c>
      <c r="I11" s="147">
        <v>764.83347000000003</v>
      </c>
      <c r="J11" s="36">
        <f t="shared" si="0"/>
        <v>99.998774911719124</v>
      </c>
    </row>
    <row r="12" spans="1:10" ht="43.5" hidden="1" customHeight="1">
      <c r="A12" s="148" t="s">
        <v>288</v>
      </c>
      <c r="B12" s="40" t="s">
        <v>287</v>
      </c>
      <c r="C12" s="167"/>
      <c r="D12" s="167"/>
      <c r="E12" s="167"/>
      <c r="F12" s="167"/>
      <c r="G12" s="167"/>
      <c r="H12" s="147">
        <v>0</v>
      </c>
      <c r="I12" s="147">
        <v>0</v>
      </c>
      <c r="J12" s="36" t="e">
        <f t="shared" si="0"/>
        <v>#DIV/0!</v>
      </c>
    </row>
    <row r="13" spans="1:10" ht="37.5" customHeight="1">
      <c r="A13" s="148" t="s">
        <v>286</v>
      </c>
      <c r="B13" s="40" t="s">
        <v>285</v>
      </c>
      <c r="C13" s="167" t="s">
        <v>11</v>
      </c>
      <c r="D13" s="167" t="s">
        <v>13</v>
      </c>
      <c r="E13" s="167" t="s">
        <v>28</v>
      </c>
      <c r="F13" s="167" t="s">
        <v>256</v>
      </c>
      <c r="G13" s="167" t="s">
        <v>248</v>
      </c>
      <c r="H13" s="147">
        <v>860.59365000000003</v>
      </c>
      <c r="I13" s="147">
        <v>818.89137000000005</v>
      </c>
      <c r="J13" s="36">
        <f t="shared" si="0"/>
        <v>95.154242655636608</v>
      </c>
    </row>
    <row r="14" spans="1:10" ht="39" customHeight="1">
      <c r="A14" s="148" t="s">
        <v>284</v>
      </c>
      <c r="B14" s="40" t="s">
        <v>283</v>
      </c>
      <c r="C14" s="167" t="s">
        <v>11</v>
      </c>
      <c r="D14" s="167" t="s">
        <v>13</v>
      </c>
      <c r="E14" s="167" t="s">
        <v>28</v>
      </c>
      <c r="F14" s="167" t="s">
        <v>256</v>
      </c>
      <c r="G14" s="167" t="s">
        <v>248</v>
      </c>
      <c r="H14" s="147">
        <v>303.30020000000002</v>
      </c>
      <c r="I14" s="147">
        <v>303.30020000000002</v>
      </c>
      <c r="J14" s="36">
        <f t="shared" si="0"/>
        <v>100</v>
      </c>
    </row>
    <row r="15" spans="1:10" ht="22.5" hidden="1" customHeight="1">
      <c r="A15" s="148" t="s">
        <v>282</v>
      </c>
      <c r="B15" s="40" t="s">
        <v>281</v>
      </c>
      <c r="C15" s="167" t="s">
        <v>11</v>
      </c>
      <c r="D15" s="167" t="s">
        <v>13</v>
      </c>
      <c r="E15" s="167" t="s">
        <v>28</v>
      </c>
      <c r="F15" s="167" t="s">
        <v>256</v>
      </c>
      <c r="G15" s="167" t="s">
        <v>248</v>
      </c>
      <c r="H15" s="147"/>
      <c r="I15" s="147"/>
      <c r="J15" s="36" t="e">
        <f t="shared" si="0"/>
        <v>#DIV/0!</v>
      </c>
    </row>
    <row r="16" spans="1:10" ht="18" hidden="1" customHeight="1">
      <c r="A16" s="148" t="s">
        <v>282</v>
      </c>
      <c r="B16" s="40" t="s">
        <v>281</v>
      </c>
      <c r="C16" s="167"/>
      <c r="D16" s="167"/>
      <c r="E16" s="167"/>
      <c r="F16" s="167"/>
      <c r="G16" s="167"/>
      <c r="H16" s="147">
        <v>0</v>
      </c>
      <c r="I16" s="147">
        <v>0</v>
      </c>
      <c r="J16" s="36" t="e">
        <f t="shared" si="0"/>
        <v>#DIV/0!</v>
      </c>
    </row>
    <row r="17" spans="1:10" ht="18.75" customHeight="1">
      <c r="A17" s="148" t="s">
        <v>280</v>
      </c>
      <c r="B17" s="40" t="s">
        <v>64</v>
      </c>
      <c r="C17" s="167" t="s">
        <v>11</v>
      </c>
      <c r="D17" s="167" t="s">
        <v>13</v>
      </c>
      <c r="E17" s="167" t="s">
        <v>28</v>
      </c>
      <c r="F17" s="167" t="s">
        <v>256</v>
      </c>
      <c r="G17" s="167" t="s">
        <v>248</v>
      </c>
      <c r="H17" s="147">
        <v>1</v>
      </c>
      <c r="I17" s="147">
        <v>0</v>
      </c>
      <c r="J17" s="36">
        <f t="shared" si="0"/>
        <v>0</v>
      </c>
    </row>
    <row r="18" spans="1:10" ht="18.75" customHeight="1">
      <c r="A18" s="148" t="s">
        <v>279</v>
      </c>
      <c r="B18" s="40" t="s">
        <v>278</v>
      </c>
      <c r="C18" s="167"/>
      <c r="D18" s="167"/>
      <c r="E18" s="167"/>
      <c r="F18" s="167"/>
      <c r="G18" s="167"/>
      <c r="H18" s="147">
        <v>509.28588999999999</v>
      </c>
      <c r="I18" s="147">
        <v>462.75601</v>
      </c>
      <c r="J18" s="36">
        <f t="shared" si="0"/>
        <v>90.863701328933345</v>
      </c>
    </row>
    <row r="19" spans="1:10" ht="18.75" customHeight="1">
      <c r="A19" s="61" t="s">
        <v>277</v>
      </c>
      <c r="B19" s="165" t="s">
        <v>276</v>
      </c>
      <c r="C19" s="167" t="s">
        <v>11</v>
      </c>
      <c r="D19" s="167" t="s">
        <v>15</v>
      </c>
      <c r="E19" s="167" t="s">
        <v>132</v>
      </c>
      <c r="F19" s="167" t="s">
        <v>256</v>
      </c>
      <c r="G19" s="167" t="s">
        <v>275</v>
      </c>
      <c r="H19" s="146">
        <f>H20</f>
        <v>177.1</v>
      </c>
      <c r="I19" s="146">
        <f>I20</f>
        <v>177.1</v>
      </c>
      <c r="J19" s="36">
        <f t="shared" si="0"/>
        <v>100</v>
      </c>
    </row>
    <row r="20" spans="1:10" ht="21.75" customHeight="1">
      <c r="A20" s="148" t="s">
        <v>274</v>
      </c>
      <c r="B20" s="40" t="s">
        <v>80</v>
      </c>
      <c r="C20" s="167" t="s">
        <v>11</v>
      </c>
      <c r="D20" s="167" t="s">
        <v>15</v>
      </c>
      <c r="E20" s="167" t="s">
        <v>81</v>
      </c>
      <c r="F20" s="167" t="s">
        <v>256</v>
      </c>
      <c r="G20" s="167" t="s">
        <v>248</v>
      </c>
      <c r="H20" s="147">
        <v>177.1</v>
      </c>
      <c r="I20" s="147">
        <v>177.1</v>
      </c>
      <c r="J20" s="36">
        <f t="shared" si="0"/>
        <v>100</v>
      </c>
    </row>
    <row r="21" spans="1:10" ht="27.75" customHeight="1">
      <c r="A21" s="61" t="s">
        <v>273</v>
      </c>
      <c r="B21" s="165" t="s">
        <v>272</v>
      </c>
      <c r="C21" s="167" t="s">
        <v>11</v>
      </c>
      <c r="D21" s="167" t="s">
        <v>81</v>
      </c>
      <c r="E21" s="167" t="s">
        <v>132</v>
      </c>
      <c r="F21" s="167" t="s">
        <v>249</v>
      </c>
      <c r="G21" s="167" t="s">
        <v>248</v>
      </c>
      <c r="H21" s="146">
        <f>H22</f>
        <v>69.537999999999997</v>
      </c>
      <c r="I21" s="146">
        <f>I22</f>
        <v>54.069699999999997</v>
      </c>
      <c r="J21" s="36">
        <f t="shared" si="0"/>
        <v>77.755615634617044</v>
      </c>
    </row>
    <row r="22" spans="1:10" ht="28.5" customHeight="1">
      <c r="A22" s="148" t="s">
        <v>271</v>
      </c>
      <c r="B22" s="40" t="s">
        <v>270</v>
      </c>
      <c r="C22" s="167"/>
      <c r="D22" s="168"/>
      <c r="E22" s="168"/>
      <c r="F22" s="167"/>
      <c r="G22" s="167"/>
      <c r="H22" s="147">
        <v>69.537999999999997</v>
      </c>
      <c r="I22" s="147">
        <v>54.069699999999997</v>
      </c>
      <c r="J22" s="36">
        <f t="shared" si="0"/>
        <v>77.755615634617044</v>
      </c>
    </row>
    <row r="23" spans="1:10" ht="19.5" customHeight="1">
      <c r="A23" s="61" t="s">
        <v>269</v>
      </c>
      <c r="B23" s="165" t="s">
        <v>268</v>
      </c>
      <c r="C23" s="166"/>
      <c r="D23" s="169"/>
      <c r="E23" s="169"/>
      <c r="F23" s="166"/>
      <c r="G23" s="166"/>
      <c r="H23" s="146">
        <f>H24</f>
        <v>18</v>
      </c>
      <c r="I23" s="146">
        <f>I24</f>
        <v>8</v>
      </c>
      <c r="J23" s="36">
        <f t="shared" si="0"/>
        <v>44.444444444444443</v>
      </c>
    </row>
    <row r="24" spans="1:10" ht="18.75" customHeight="1">
      <c r="A24" s="148" t="s">
        <v>267</v>
      </c>
      <c r="B24" s="40" t="s">
        <v>97</v>
      </c>
      <c r="C24" s="167"/>
      <c r="D24" s="168"/>
      <c r="E24" s="168"/>
      <c r="F24" s="167"/>
      <c r="G24" s="167"/>
      <c r="H24" s="147">
        <v>18</v>
      </c>
      <c r="I24" s="147">
        <v>8</v>
      </c>
      <c r="J24" s="36">
        <f t="shared" si="0"/>
        <v>44.444444444444443</v>
      </c>
    </row>
    <row r="25" spans="1:10" ht="18.75" customHeight="1">
      <c r="A25" s="61" t="s">
        <v>266</v>
      </c>
      <c r="B25" s="165" t="s">
        <v>265</v>
      </c>
      <c r="C25" s="167" t="s">
        <v>11</v>
      </c>
      <c r="D25" s="168" t="s">
        <v>99</v>
      </c>
      <c r="E25" s="168" t="s">
        <v>132</v>
      </c>
      <c r="F25" s="167" t="s">
        <v>256</v>
      </c>
      <c r="G25" s="167" t="s">
        <v>248</v>
      </c>
      <c r="H25" s="146">
        <f>H26+H27</f>
        <v>555.62072999999998</v>
      </c>
      <c r="I25" s="146">
        <f>I26+I27</f>
        <v>251.56695999999999</v>
      </c>
      <c r="J25" s="36">
        <f t="shared" si="0"/>
        <v>45.276741204382347</v>
      </c>
    </row>
    <row r="26" spans="1:10" ht="18.75" customHeight="1">
      <c r="A26" s="148" t="s">
        <v>264</v>
      </c>
      <c r="B26" s="40" t="s">
        <v>263</v>
      </c>
      <c r="C26" s="167"/>
      <c r="D26" s="168"/>
      <c r="E26" s="168"/>
      <c r="F26" s="167"/>
      <c r="G26" s="167"/>
      <c r="H26" s="147">
        <v>84.429839999999999</v>
      </c>
      <c r="I26" s="147">
        <v>84.429839999999999</v>
      </c>
      <c r="J26" s="36">
        <f t="shared" si="0"/>
        <v>100</v>
      </c>
    </row>
    <row r="27" spans="1:10" ht="18.75" customHeight="1">
      <c r="A27" s="148" t="s">
        <v>262</v>
      </c>
      <c r="B27" s="40" t="s">
        <v>105</v>
      </c>
      <c r="C27" s="167" t="s">
        <v>11</v>
      </c>
      <c r="D27" s="168" t="s">
        <v>99</v>
      </c>
      <c r="E27" s="168" t="s">
        <v>81</v>
      </c>
      <c r="F27" s="167" t="s">
        <v>256</v>
      </c>
      <c r="G27" s="167" t="s">
        <v>248</v>
      </c>
      <c r="H27" s="147">
        <v>471.19089000000002</v>
      </c>
      <c r="I27" s="147">
        <v>167.13712000000001</v>
      </c>
      <c r="J27" s="36">
        <f t="shared" si="0"/>
        <v>35.471212102593917</v>
      </c>
    </row>
    <row r="28" spans="1:10" ht="17.25" customHeight="1">
      <c r="A28" s="61" t="s">
        <v>261</v>
      </c>
      <c r="B28" s="165" t="s">
        <v>260</v>
      </c>
      <c r="C28" s="166" t="s">
        <v>11</v>
      </c>
      <c r="D28" s="166" t="s">
        <v>115</v>
      </c>
      <c r="E28" s="166" t="s">
        <v>132</v>
      </c>
      <c r="F28" s="166" t="s">
        <v>249</v>
      </c>
      <c r="G28" s="166" t="s">
        <v>248</v>
      </c>
      <c r="H28" s="146">
        <f>H29+H32</f>
        <v>347.97658000000001</v>
      </c>
      <c r="I28" s="146">
        <f>I29+I32</f>
        <v>317.56788</v>
      </c>
      <c r="J28" s="36">
        <f t="shared" si="0"/>
        <v>91.261279710260951</v>
      </c>
    </row>
    <row r="29" spans="1:10" ht="15" customHeight="1">
      <c r="A29" s="148" t="s">
        <v>259</v>
      </c>
      <c r="B29" s="40" t="s">
        <v>116</v>
      </c>
      <c r="C29" s="167" t="s">
        <v>11</v>
      </c>
      <c r="D29" s="167" t="s">
        <v>115</v>
      </c>
      <c r="E29" s="167" t="s">
        <v>13</v>
      </c>
      <c r="F29" s="167" t="s">
        <v>256</v>
      </c>
      <c r="G29" s="167" t="s">
        <v>248</v>
      </c>
      <c r="H29" s="147">
        <v>183.02932000000001</v>
      </c>
      <c r="I29" s="147">
        <v>180.72130000000001</v>
      </c>
      <c r="J29" s="36">
        <f t="shared" si="0"/>
        <v>98.738988922649114</v>
      </c>
    </row>
    <row r="30" spans="1:10" ht="18" hidden="1" customHeight="1">
      <c r="A30" s="61" t="s">
        <v>251</v>
      </c>
      <c r="B30" s="170" t="s">
        <v>250</v>
      </c>
      <c r="C30" s="169" t="s">
        <v>11</v>
      </c>
      <c r="D30" s="166" t="s">
        <v>257</v>
      </c>
      <c r="E30" s="166" t="s">
        <v>132</v>
      </c>
      <c r="F30" s="166" t="s">
        <v>258</v>
      </c>
      <c r="G30" s="166" t="s">
        <v>248</v>
      </c>
      <c r="H30" s="146">
        <f>H31</f>
        <v>0</v>
      </c>
      <c r="I30" s="146">
        <f>I31</f>
        <v>0</v>
      </c>
      <c r="J30" s="36" t="e">
        <f t="shared" si="0"/>
        <v>#DIV/0!</v>
      </c>
    </row>
    <row r="31" spans="1:10" ht="16.5" hidden="1" customHeight="1">
      <c r="A31" s="148" t="s">
        <v>247</v>
      </c>
      <c r="B31" s="171" t="s">
        <v>130</v>
      </c>
      <c r="C31" s="168" t="s">
        <v>11</v>
      </c>
      <c r="D31" s="167" t="s">
        <v>257</v>
      </c>
      <c r="E31" s="167" t="s">
        <v>115</v>
      </c>
      <c r="F31" s="167" t="s">
        <v>256</v>
      </c>
      <c r="G31" s="167" t="s">
        <v>248</v>
      </c>
      <c r="H31" s="147"/>
      <c r="I31" s="147"/>
      <c r="J31" s="36" t="e">
        <f t="shared" si="0"/>
        <v>#DIV/0!</v>
      </c>
    </row>
    <row r="32" spans="1:10" ht="16.5" customHeight="1">
      <c r="A32" s="148" t="s">
        <v>255</v>
      </c>
      <c r="B32" s="171" t="s">
        <v>131</v>
      </c>
      <c r="C32" s="168"/>
      <c r="D32" s="167"/>
      <c r="E32" s="167"/>
      <c r="F32" s="167"/>
      <c r="G32" s="167"/>
      <c r="H32" s="147">
        <v>164.94726</v>
      </c>
      <c r="I32" s="147">
        <v>136.84657999999999</v>
      </c>
      <c r="J32" s="36">
        <f t="shared" si="0"/>
        <v>82.963839472083379</v>
      </c>
    </row>
    <row r="33" spans="1:10" s="75" customFormat="1" ht="16.5" hidden="1" customHeight="1">
      <c r="A33" s="61" t="s">
        <v>254</v>
      </c>
      <c r="B33" s="172" t="s">
        <v>253</v>
      </c>
      <c r="C33" s="169"/>
      <c r="D33" s="166"/>
      <c r="E33" s="166"/>
      <c r="F33" s="166"/>
      <c r="G33" s="166"/>
      <c r="H33" s="146">
        <f>H34</f>
        <v>0</v>
      </c>
      <c r="I33" s="146">
        <f>I34</f>
        <v>0</v>
      </c>
      <c r="J33" s="36" t="e">
        <f t="shared" si="0"/>
        <v>#DIV/0!</v>
      </c>
    </row>
    <row r="34" spans="1:10" ht="16.5" hidden="1" customHeight="1">
      <c r="A34" s="148" t="s">
        <v>252</v>
      </c>
      <c r="B34" s="171" t="s">
        <v>124</v>
      </c>
      <c r="C34" s="168"/>
      <c r="D34" s="167"/>
      <c r="E34" s="167"/>
      <c r="F34" s="167"/>
      <c r="G34" s="167"/>
      <c r="H34" s="147">
        <v>0</v>
      </c>
      <c r="I34" s="147"/>
      <c r="J34" s="36" t="e">
        <f t="shared" si="0"/>
        <v>#DIV/0!</v>
      </c>
    </row>
    <row r="35" spans="1:10" ht="16.5" customHeight="1">
      <c r="A35" s="61" t="s">
        <v>251</v>
      </c>
      <c r="B35" s="165" t="s">
        <v>250</v>
      </c>
      <c r="C35" s="166" t="s">
        <v>11</v>
      </c>
      <c r="D35" s="166" t="s">
        <v>115</v>
      </c>
      <c r="E35" s="166" t="s">
        <v>132</v>
      </c>
      <c r="F35" s="166" t="s">
        <v>249</v>
      </c>
      <c r="G35" s="166" t="s">
        <v>248</v>
      </c>
      <c r="H35" s="146">
        <f>H36</f>
        <v>18.100000000000001</v>
      </c>
      <c r="I35" s="146">
        <f>I36</f>
        <v>18.100000000000001</v>
      </c>
      <c r="J35" s="36">
        <f t="shared" si="0"/>
        <v>100</v>
      </c>
    </row>
    <row r="36" spans="1:10" ht="16.5" customHeight="1">
      <c r="A36" s="148" t="s">
        <v>247</v>
      </c>
      <c r="B36" s="171" t="s">
        <v>130</v>
      </c>
      <c r="C36" s="168"/>
      <c r="D36" s="167"/>
      <c r="E36" s="167"/>
      <c r="F36" s="167"/>
      <c r="G36" s="167"/>
      <c r="H36" s="147">
        <v>18.100000000000001</v>
      </c>
      <c r="I36" s="147">
        <v>18.100000000000001</v>
      </c>
      <c r="J36" s="36">
        <f t="shared" si="0"/>
        <v>100</v>
      </c>
    </row>
    <row r="37" spans="1:10" ht="18" customHeight="1">
      <c r="A37" s="148"/>
      <c r="B37" s="61" t="s">
        <v>246</v>
      </c>
      <c r="C37" s="167" t="s">
        <v>11</v>
      </c>
      <c r="D37" s="83"/>
      <c r="E37" s="83"/>
      <c r="F37" s="83"/>
      <c r="G37" s="83"/>
      <c r="H37" s="43">
        <f>H35+H28+H25+H21+H19+H10+H23</f>
        <v>3625.3578900000002</v>
      </c>
      <c r="I37" s="43">
        <f>I35+I28+I25+I21+I19+I10+I23</f>
        <v>3176.18559</v>
      </c>
      <c r="J37" s="36">
        <f t="shared" si="0"/>
        <v>87.610263217350933</v>
      </c>
    </row>
    <row r="38" spans="1:10">
      <c r="H38" s="135"/>
    </row>
    <row r="39" spans="1:10">
      <c r="H39" s="134"/>
    </row>
  </sheetData>
  <mergeCells count="15">
    <mergeCell ref="G7:G8"/>
    <mergeCell ref="H7:H8"/>
    <mergeCell ref="A4:J4"/>
    <mergeCell ref="A5:J5"/>
    <mergeCell ref="A1:J1"/>
    <mergeCell ref="A6:J6"/>
    <mergeCell ref="I7:I8"/>
    <mergeCell ref="J7:J8"/>
    <mergeCell ref="A3:J3"/>
    <mergeCell ref="A7:A8"/>
    <mergeCell ref="C7:C8"/>
    <mergeCell ref="D7:D8"/>
    <mergeCell ref="E7:E8"/>
    <mergeCell ref="F7:F8"/>
    <mergeCell ref="B7:B8"/>
  </mergeCells>
  <pageMargins left="0.62992125984251968" right="0.78740157480314965" top="0.98425196850393704" bottom="0.98425196850393704" header="0.51181102362204722" footer="0.51181102362204722"/>
  <pageSetup paperSize="9" scale="94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0"/>
  <sheetViews>
    <sheetView view="pageBreakPreview" zoomScaleNormal="100" zoomScaleSheetLayoutView="100" workbookViewId="0">
      <selection activeCell="I230" sqref="I230"/>
    </sheetView>
  </sheetViews>
  <sheetFormatPr defaultRowHeight="12.75"/>
  <cols>
    <col min="1" max="1" width="5" style="1" customWidth="1"/>
    <col min="2" max="2" width="53.7109375" style="1" customWidth="1"/>
    <col min="3" max="3" width="7.85546875" style="1" customWidth="1"/>
    <col min="4" max="4" width="5.7109375" style="1" customWidth="1"/>
    <col min="5" max="5" width="6.42578125" style="1" customWidth="1"/>
    <col min="6" max="6" width="12" style="1" customWidth="1"/>
    <col min="7" max="7" width="7.85546875" style="1" customWidth="1"/>
    <col min="8" max="8" width="11.28515625" style="1" bestFit="1" customWidth="1"/>
    <col min="9" max="9" width="10.28515625" style="1" customWidth="1"/>
    <col min="10" max="10" width="11" style="1" customWidth="1"/>
    <col min="11" max="16384" width="9.140625" style="1"/>
  </cols>
  <sheetData>
    <row r="1" spans="1:10" ht="15.75" customHeight="1">
      <c r="C1" s="1" t="s">
        <v>0</v>
      </c>
      <c r="J1" s="2" t="s">
        <v>137</v>
      </c>
    </row>
    <row r="2" spans="1:10" ht="15.75" customHeight="1">
      <c r="J2" s="2" t="str">
        <f>'Прил 1'!E2</f>
        <v>к Решению № 107  от    18.06.2024 г.</v>
      </c>
    </row>
    <row r="3" spans="1:10" ht="34.5" customHeight="1">
      <c r="A3" s="233" t="str">
        <f>'Прил 1'!A3:E3</f>
        <v xml:space="preserve">"Об утверждении отчета об исполнении бюджета муниципального 
образования сельское поселение «Хасуртайское» за 2023 год"
</v>
      </c>
      <c r="B3" s="233"/>
      <c r="C3" s="233"/>
      <c r="D3" s="233"/>
      <c r="E3" s="233"/>
      <c r="F3" s="233"/>
      <c r="G3" s="233"/>
      <c r="H3" s="233"/>
      <c r="I3" s="233"/>
      <c r="J3" s="233"/>
    </row>
    <row r="4" spans="1:10" ht="21" customHeight="1">
      <c r="A4" s="54"/>
      <c r="B4" s="54"/>
      <c r="C4" s="54"/>
      <c r="D4" s="54"/>
      <c r="E4" s="54"/>
      <c r="F4" s="54"/>
      <c r="G4" s="54"/>
      <c r="H4" s="54"/>
      <c r="I4" s="54"/>
      <c r="J4" s="54"/>
    </row>
    <row r="5" spans="1:10" ht="12.75" customHeight="1">
      <c r="A5" s="240" t="s">
        <v>140</v>
      </c>
      <c r="B5" s="240"/>
      <c r="C5" s="240"/>
      <c r="D5" s="240"/>
      <c r="E5" s="240"/>
      <c r="F5" s="240"/>
      <c r="G5" s="240"/>
      <c r="H5" s="240"/>
      <c r="I5" s="240"/>
      <c r="J5" s="240"/>
    </row>
    <row r="6" spans="1:10" ht="21.75" customHeight="1">
      <c r="A6" s="240"/>
      <c r="B6" s="240"/>
      <c r="C6" s="240"/>
      <c r="D6" s="240"/>
      <c r="E6" s="240"/>
      <c r="F6" s="240"/>
      <c r="G6" s="240"/>
      <c r="H6" s="240"/>
      <c r="I6" s="240"/>
      <c r="J6" s="240"/>
    </row>
    <row r="7" spans="1:10" ht="12.75" customHeight="1">
      <c r="B7" s="3"/>
      <c r="C7" s="4"/>
      <c r="H7" s="5"/>
      <c r="J7" s="5" t="s">
        <v>1</v>
      </c>
    </row>
    <row r="8" spans="1:10">
      <c r="A8" s="241" t="s">
        <v>2</v>
      </c>
      <c r="B8" s="241" t="s">
        <v>3</v>
      </c>
      <c r="C8" s="242" t="s">
        <v>4</v>
      </c>
      <c r="D8" s="242" t="s">
        <v>5</v>
      </c>
      <c r="E8" s="242" t="s">
        <v>6</v>
      </c>
      <c r="F8" s="242" t="s">
        <v>7</v>
      </c>
      <c r="G8" s="242" t="s">
        <v>8</v>
      </c>
      <c r="H8" s="243" t="s">
        <v>9</v>
      </c>
      <c r="I8" s="237" t="s">
        <v>138</v>
      </c>
      <c r="J8" s="238" t="s">
        <v>139</v>
      </c>
    </row>
    <row r="9" spans="1:10">
      <c r="A9" s="241"/>
      <c r="B9" s="241"/>
      <c r="C9" s="242"/>
      <c r="D9" s="242"/>
      <c r="E9" s="242"/>
      <c r="F9" s="242"/>
      <c r="G9" s="242"/>
      <c r="H9" s="243"/>
      <c r="I9" s="237"/>
      <c r="J9" s="239"/>
    </row>
    <row r="10" spans="1:10">
      <c r="A10" s="234">
        <v>1</v>
      </c>
      <c r="B10" s="6" t="s">
        <v>10</v>
      </c>
      <c r="C10" s="60" t="s">
        <v>11</v>
      </c>
      <c r="D10" s="60"/>
      <c r="E10" s="60"/>
      <c r="F10" s="60"/>
      <c r="G10" s="10"/>
      <c r="H10" s="44">
        <f>H230</f>
        <v>3625.3578900000002</v>
      </c>
      <c r="I10" s="44">
        <f>I230</f>
        <v>3176.18559</v>
      </c>
      <c r="J10" s="36">
        <f>I10/H10*100</f>
        <v>87.610263217350933</v>
      </c>
    </row>
    <row r="11" spans="1:10">
      <c r="A11" s="234"/>
      <c r="B11" s="7" t="s">
        <v>12</v>
      </c>
      <c r="C11" s="197">
        <v>991</v>
      </c>
      <c r="D11" s="198" t="s">
        <v>13</v>
      </c>
      <c r="E11" s="8"/>
      <c r="F11" s="8"/>
      <c r="G11" s="8"/>
      <c r="H11" s="199">
        <f>H12+H21+H52+H68+H63+H59</f>
        <v>2439.0225800000003</v>
      </c>
      <c r="I11" s="199">
        <f>I12+I21+I52+I63+I68</f>
        <v>2349.7810500000001</v>
      </c>
      <c r="J11" s="36">
        <f t="shared" ref="J11:J71" si="0">I11/H11*100</f>
        <v>96.341094554360367</v>
      </c>
    </row>
    <row r="12" spans="1:10" ht="25.5">
      <c r="A12" s="234"/>
      <c r="B12" s="9" t="s">
        <v>14</v>
      </c>
      <c r="C12" s="60" t="s">
        <v>11</v>
      </c>
      <c r="D12" s="35" t="s">
        <v>13</v>
      </c>
      <c r="E12" s="35" t="s">
        <v>15</v>
      </c>
      <c r="F12" s="10"/>
      <c r="G12" s="10"/>
      <c r="H12" s="44">
        <f>H13</f>
        <v>764.84284000000002</v>
      </c>
      <c r="I12" s="44">
        <f>I13</f>
        <v>764.83346999999992</v>
      </c>
      <c r="J12" s="36">
        <f t="shared" si="0"/>
        <v>99.998774911719096</v>
      </c>
    </row>
    <row r="13" spans="1:10">
      <c r="A13" s="234"/>
      <c r="B13" s="11" t="s">
        <v>16</v>
      </c>
      <c r="C13" s="10" t="s">
        <v>11</v>
      </c>
      <c r="D13" s="10" t="s">
        <v>13</v>
      </c>
      <c r="E13" s="10" t="s">
        <v>15</v>
      </c>
      <c r="F13" s="10" t="s">
        <v>17</v>
      </c>
      <c r="G13" s="10"/>
      <c r="H13" s="31">
        <f>H14</f>
        <v>764.84284000000002</v>
      </c>
      <c r="I13" s="31">
        <f>I14</f>
        <v>764.83346999999992</v>
      </c>
      <c r="J13" s="36">
        <f t="shared" si="0"/>
        <v>99.998774911719096</v>
      </c>
    </row>
    <row r="14" spans="1:10">
      <c r="A14" s="234"/>
      <c r="B14" s="11" t="s">
        <v>18</v>
      </c>
      <c r="C14" s="10" t="s">
        <v>11</v>
      </c>
      <c r="D14" s="10" t="s">
        <v>13</v>
      </c>
      <c r="E14" s="10" t="s">
        <v>15</v>
      </c>
      <c r="F14" s="10" t="s">
        <v>19</v>
      </c>
      <c r="G14" s="10"/>
      <c r="H14" s="31">
        <f>H15+H18</f>
        <v>764.84284000000002</v>
      </c>
      <c r="I14" s="31">
        <f>I15+I18</f>
        <v>764.83346999999992</v>
      </c>
      <c r="J14" s="36">
        <f t="shared" si="0"/>
        <v>99.998774911719096</v>
      </c>
    </row>
    <row r="15" spans="1:10">
      <c r="A15" s="234"/>
      <c r="B15" s="11" t="s">
        <v>20</v>
      </c>
      <c r="C15" s="10" t="s">
        <v>11</v>
      </c>
      <c r="D15" s="10" t="s">
        <v>13</v>
      </c>
      <c r="E15" s="10" t="s">
        <v>15</v>
      </c>
      <c r="F15" s="10" t="s">
        <v>21</v>
      </c>
      <c r="G15" s="10"/>
      <c r="H15" s="31">
        <f>H16+H17</f>
        <v>755.77283999999997</v>
      </c>
      <c r="I15" s="31">
        <f>I16+I17</f>
        <v>755.77283999999997</v>
      </c>
      <c r="J15" s="36">
        <f t="shared" si="0"/>
        <v>100</v>
      </c>
    </row>
    <row r="16" spans="1:10" ht="18.75" customHeight="1">
      <c r="A16" s="234"/>
      <c r="B16" s="11" t="s">
        <v>22</v>
      </c>
      <c r="C16" s="10" t="s">
        <v>11</v>
      </c>
      <c r="D16" s="10" t="s">
        <v>13</v>
      </c>
      <c r="E16" s="10" t="s">
        <v>15</v>
      </c>
      <c r="F16" s="10" t="s">
        <v>21</v>
      </c>
      <c r="G16" s="10" t="s">
        <v>23</v>
      </c>
      <c r="H16" s="31">
        <v>580.47069999999997</v>
      </c>
      <c r="I16" s="37">
        <v>580.47069999999997</v>
      </c>
      <c r="J16" s="36">
        <f t="shared" si="0"/>
        <v>100</v>
      </c>
    </row>
    <row r="17" spans="1:10" ht="26.25" customHeight="1">
      <c r="A17" s="234"/>
      <c r="B17" s="11" t="s">
        <v>24</v>
      </c>
      <c r="C17" s="10" t="s">
        <v>11</v>
      </c>
      <c r="D17" s="10" t="s">
        <v>13</v>
      </c>
      <c r="E17" s="10" t="s">
        <v>15</v>
      </c>
      <c r="F17" s="10" t="s">
        <v>21</v>
      </c>
      <c r="G17" s="10" t="s">
        <v>25</v>
      </c>
      <c r="H17" s="31">
        <v>175.30214000000001</v>
      </c>
      <c r="I17" s="37">
        <v>175.30214000000001</v>
      </c>
      <c r="J17" s="36">
        <f t="shared" si="0"/>
        <v>100</v>
      </c>
    </row>
    <row r="18" spans="1:10" ht="26.25" customHeight="1">
      <c r="A18" s="234"/>
      <c r="B18" s="11" t="s">
        <v>141</v>
      </c>
      <c r="C18" s="10" t="s">
        <v>11</v>
      </c>
      <c r="D18" s="10" t="s">
        <v>13</v>
      </c>
      <c r="E18" s="10" t="s">
        <v>15</v>
      </c>
      <c r="F18" s="10" t="s">
        <v>26</v>
      </c>
      <c r="G18" s="10"/>
      <c r="H18" s="31">
        <f>H19+H20</f>
        <v>9.07</v>
      </c>
      <c r="I18" s="31">
        <f>I19+I20</f>
        <v>9.0606299999999997</v>
      </c>
      <c r="J18" s="36">
        <f t="shared" si="0"/>
        <v>99.896692392502757</v>
      </c>
    </row>
    <row r="19" spans="1:10" ht="19.5" customHeight="1">
      <c r="A19" s="234"/>
      <c r="B19" s="11" t="s">
        <v>22</v>
      </c>
      <c r="C19" s="10" t="s">
        <v>11</v>
      </c>
      <c r="D19" s="10" t="s">
        <v>13</v>
      </c>
      <c r="E19" s="10" t="s">
        <v>15</v>
      </c>
      <c r="F19" s="10" t="s">
        <v>26</v>
      </c>
      <c r="G19" s="10" t="s">
        <v>23</v>
      </c>
      <c r="H19" s="31">
        <v>7.88</v>
      </c>
      <c r="I19" s="37">
        <v>7.8734000000000002</v>
      </c>
      <c r="J19" s="36">
        <f t="shared" si="0"/>
        <v>99.916243654822338</v>
      </c>
    </row>
    <row r="20" spans="1:10" ht="26.25" customHeight="1">
      <c r="A20" s="234"/>
      <c r="B20" s="11" t="s">
        <v>24</v>
      </c>
      <c r="C20" s="10" t="s">
        <v>11</v>
      </c>
      <c r="D20" s="10" t="s">
        <v>13</v>
      </c>
      <c r="E20" s="10" t="s">
        <v>15</v>
      </c>
      <c r="F20" s="10" t="s">
        <v>26</v>
      </c>
      <c r="G20" s="10" t="s">
        <v>25</v>
      </c>
      <c r="H20" s="31">
        <v>1.19</v>
      </c>
      <c r="I20" s="37">
        <v>1.18723</v>
      </c>
      <c r="J20" s="36">
        <f t="shared" si="0"/>
        <v>99.767226890756305</v>
      </c>
    </row>
    <row r="21" spans="1:10" ht="26.25" customHeight="1">
      <c r="A21" s="234"/>
      <c r="B21" s="9" t="s">
        <v>27</v>
      </c>
      <c r="C21" s="60" t="s">
        <v>11</v>
      </c>
      <c r="D21" s="60" t="s">
        <v>13</v>
      </c>
      <c r="E21" s="60" t="s">
        <v>28</v>
      </c>
      <c r="F21" s="10"/>
      <c r="G21" s="10"/>
      <c r="H21" s="44">
        <f>H22</f>
        <v>860.59365000000003</v>
      </c>
      <c r="I21" s="44">
        <f>I22</f>
        <v>818.89137000000005</v>
      </c>
      <c r="J21" s="36">
        <f>I21/H21*100</f>
        <v>95.154242655636608</v>
      </c>
    </row>
    <row r="22" spans="1:10">
      <c r="A22" s="234"/>
      <c r="B22" s="11" t="s">
        <v>16</v>
      </c>
      <c r="C22" s="10" t="s">
        <v>11</v>
      </c>
      <c r="D22" s="10" t="s">
        <v>13</v>
      </c>
      <c r="E22" s="10" t="s">
        <v>28</v>
      </c>
      <c r="F22" s="10" t="s">
        <v>17</v>
      </c>
      <c r="G22" s="10"/>
      <c r="H22" s="31">
        <f>H23</f>
        <v>860.59365000000003</v>
      </c>
      <c r="I22" s="31">
        <f>I23</f>
        <v>818.89137000000005</v>
      </c>
      <c r="J22" s="36">
        <f>I22/H22*100</f>
        <v>95.154242655636608</v>
      </c>
    </row>
    <row r="23" spans="1:10">
      <c r="A23" s="234"/>
      <c r="B23" s="11" t="s">
        <v>18</v>
      </c>
      <c r="C23" s="10" t="s">
        <v>11</v>
      </c>
      <c r="D23" s="10" t="s">
        <v>13</v>
      </c>
      <c r="E23" s="10" t="s">
        <v>28</v>
      </c>
      <c r="F23" s="10" t="s">
        <v>19</v>
      </c>
      <c r="G23" s="10"/>
      <c r="H23" s="31">
        <f>H24+H32+H34</f>
        <v>860.59365000000003</v>
      </c>
      <c r="I23" s="31">
        <f>I24+I32+I34</f>
        <v>818.89137000000005</v>
      </c>
      <c r="J23" s="36">
        <f>I23/H23*100</f>
        <v>95.154242655636608</v>
      </c>
    </row>
    <row r="24" spans="1:10">
      <c r="A24" s="234"/>
      <c r="B24" s="11" t="s">
        <v>20</v>
      </c>
      <c r="C24" s="10" t="s">
        <v>11</v>
      </c>
      <c r="D24" s="10" t="s">
        <v>13</v>
      </c>
      <c r="E24" s="10" t="s">
        <v>28</v>
      </c>
      <c r="F24" s="10" t="s">
        <v>21</v>
      </c>
      <c r="G24" s="10"/>
      <c r="H24" s="31">
        <f>H25+H26+H29+H30+H31</f>
        <v>432.98363000000001</v>
      </c>
      <c r="I24" s="31">
        <f>I25+I26+I29+I30+I31</f>
        <v>432.98363000000001</v>
      </c>
      <c r="J24" s="36">
        <f>I24/H24*100</f>
        <v>100</v>
      </c>
    </row>
    <row r="25" spans="1:10">
      <c r="A25" s="234"/>
      <c r="B25" s="11" t="s">
        <v>22</v>
      </c>
      <c r="C25" s="10" t="s">
        <v>11</v>
      </c>
      <c r="D25" s="10" t="s">
        <v>13</v>
      </c>
      <c r="E25" s="10" t="s">
        <v>28</v>
      </c>
      <c r="F25" s="10" t="s">
        <v>21</v>
      </c>
      <c r="G25" s="10" t="s">
        <v>23</v>
      </c>
      <c r="H25" s="31">
        <v>332.55270999999999</v>
      </c>
      <c r="I25" s="37">
        <v>332.55270999999999</v>
      </c>
      <c r="J25" s="36">
        <f t="shared" si="0"/>
        <v>100</v>
      </c>
    </row>
    <row r="26" spans="1:10" ht="38.25">
      <c r="A26" s="234"/>
      <c r="B26" s="11" t="s">
        <v>24</v>
      </c>
      <c r="C26" s="10" t="s">
        <v>11</v>
      </c>
      <c r="D26" s="10" t="s">
        <v>13</v>
      </c>
      <c r="E26" s="10" t="s">
        <v>28</v>
      </c>
      <c r="F26" s="10" t="s">
        <v>21</v>
      </c>
      <c r="G26" s="10" t="s">
        <v>25</v>
      </c>
      <c r="H26" s="31">
        <v>100.43092</v>
      </c>
      <c r="I26" s="37">
        <v>100.43092</v>
      </c>
      <c r="J26" s="36">
        <f t="shared" si="0"/>
        <v>100</v>
      </c>
    </row>
    <row r="27" spans="1:10" ht="25.5" hidden="1">
      <c r="A27" s="234"/>
      <c r="B27" s="12" t="s">
        <v>33</v>
      </c>
      <c r="C27" s="10" t="s">
        <v>11</v>
      </c>
      <c r="D27" s="10" t="s">
        <v>13</v>
      </c>
      <c r="E27" s="10" t="s">
        <v>28</v>
      </c>
      <c r="F27" s="10" t="s">
        <v>21</v>
      </c>
      <c r="G27" s="10"/>
      <c r="H27" s="31">
        <f>H28</f>
        <v>0</v>
      </c>
      <c r="I27" s="37"/>
      <c r="J27" s="36" t="e">
        <f t="shared" si="0"/>
        <v>#DIV/0!</v>
      </c>
    </row>
    <row r="28" spans="1:10" hidden="1">
      <c r="A28" s="234"/>
      <c r="B28" s="11" t="s">
        <v>34</v>
      </c>
      <c r="C28" s="10" t="s">
        <v>11</v>
      </c>
      <c r="D28" s="10" t="s">
        <v>13</v>
      </c>
      <c r="E28" s="10" t="s">
        <v>28</v>
      </c>
      <c r="F28" s="10" t="s">
        <v>21</v>
      </c>
      <c r="G28" s="10" t="s">
        <v>35</v>
      </c>
      <c r="H28" s="31"/>
      <c r="I28" s="37"/>
      <c r="J28" s="36" t="e">
        <f t="shared" si="0"/>
        <v>#DIV/0!</v>
      </c>
    </row>
    <row r="29" spans="1:10" hidden="1">
      <c r="A29" s="234"/>
      <c r="B29" s="11"/>
      <c r="C29" s="10" t="s">
        <v>11</v>
      </c>
      <c r="D29" s="10" t="s">
        <v>13</v>
      </c>
      <c r="E29" s="10" t="s">
        <v>28</v>
      </c>
      <c r="F29" s="10" t="s">
        <v>21</v>
      </c>
      <c r="G29" s="10"/>
      <c r="H29" s="31"/>
      <c r="I29" s="37"/>
      <c r="J29" s="36" t="e">
        <f t="shared" si="0"/>
        <v>#DIV/0!</v>
      </c>
    </row>
    <row r="30" spans="1:10" hidden="1">
      <c r="A30" s="234"/>
      <c r="B30" s="11"/>
      <c r="C30" s="10" t="s">
        <v>11</v>
      </c>
      <c r="D30" s="10" t="s">
        <v>13</v>
      </c>
      <c r="E30" s="10" t="s">
        <v>28</v>
      </c>
      <c r="F30" s="10" t="s">
        <v>21</v>
      </c>
      <c r="G30" s="10"/>
      <c r="H30" s="31"/>
      <c r="I30" s="37"/>
      <c r="J30" s="36" t="e">
        <f t="shared" si="0"/>
        <v>#DIV/0!</v>
      </c>
    </row>
    <row r="31" spans="1:10" hidden="1">
      <c r="A31" s="234"/>
      <c r="B31" s="11" t="s">
        <v>36</v>
      </c>
      <c r="C31" s="10" t="s">
        <v>11</v>
      </c>
      <c r="D31" s="10" t="s">
        <v>13</v>
      </c>
      <c r="E31" s="10" t="s">
        <v>28</v>
      </c>
      <c r="F31" s="10" t="s">
        <v>21</v>
      </c>
      <c r="G31" s="10" t="s">
        <v>37</v>
      </c>
      <c r="H31" s="31">
        <v>0</v>
      </c>
      <c r="I31" s="37">
        <v>0</v>
      </c>
      <c r="J31" s="36" t="e">
        <f t="shared" si="0"/>
        <v>#DIV/0!</v>
      </c>
    </row>
    <row r="32" spans="1:10" ht="51">
      <c r="A32" s="234"/>
      <c r="B32" s="12" t="s">
        <v>40</v>
      </c>
      <c r="C32" s="10" t="s">
        <v>11</v>
      </c>
      <c r="D32" s="10" t="s">
        <v>13</v>
      </c>
      <c r="E32" s="10" t="s">
        <v>28</v>
      </c>
      <c r="F32" s="10" t="s">
        <v>41</v>
      </c>
      <c r="G32" s="10"/>
      <c r="H32" s="31">
        <f>H33</f>
        <v>1.6</v>
      </c>
      <c r="I32" s="31">
        <f>I33</f>
        <v>1.6</v>
      </c>
      <c r="J32" s="36">
        <f t="shared" si="0"/>
        <v>100</v>
      </c>
    </row>
    <row r="33" spans="1:10" ht="25.5">
      <c r="A33" s="234"/>
      <c r="B33" s="11" t="s">
        <v>42</v>
      </c>
      <c r="C33" s="10" t="s">
        <v>11</v>
      </c>
      <c r="D33" s="10" t="s">
        <v>13</v>
      </c>
      <c r="E33" s="10" t="s">
        <v>28</v>
      </c>
      <c r="F33" s="10" t="s">
        <v>41</v>
      </c>
      <c r="G33" s="10" t="s">
        <v>37</v>
      </c>
      <c r="H33" s="31">
        <v>1.6</v>
      </c>
      <c r="I33" s="37">
        <v>1.6</v>
      </c>
      <c r="J33" s="36">
        <f t="shared" si="0"/>
        <v>100</v>
      </c>
    </row>
    <row r="34" spans="1:10">
      <c r="A34" s="234"/>
      <c r="B34" s="11" t="s">
        <v>43</v>
      </c>
      <c r="C34" s="10" t="s">
        <v>11</v>
      </c>
      <c r="D34" s="10" t="s">
        <v>13</v>
      </c>
      <c r="E34" s="10" t="s">
        <v>28</v>
      </c>
      <c r="F34" s="10" t="s">
        <v>44</v>
      </c>
      <c r="G34" s="10"/>
      <c r="H34" s="31">
        <f>H35+H36+H40+H49+H50+H51</f>
        <v>426.01002</v>
      </c>
      <c r="I34" s="31">
        <f>I35+I36+I40+I49+I50+I51</f>
        <v>384.30774000000002</v>
      </c>
      <c r="J34" s="36">
        <f t="shared" si="0"/>
        <v>90.210962643554723</v>
      </c>
    </row>
    <row r="35" spans="1:10" ht="16.5" customHeight="1">
      <c r="A35" s="234"/>
      <c r="B35" s="11" t="s">
        <v>22</v>
      </c>
      <c r="C35" s="10" t="s">
        <v>11</v>
      </c>
      <c r="D35" s="10" t="s">
        <v>13</v>
      </c>
      <c r="E35" s="10" t="s">
        <v>28</v>
      </c>
      <c r="F35" s="10" t="s">
        <v>44</v>
      </c>
      <c r="G35" s="10" t="s">
        <v>23</v>
      </c>
      <c r="H35" s="31">
        <v>139.54535000000001</v>
      </c>
      <c r="I35" s="37">
        <v>139.24901</v>
      </c>
      <c r="J35" s="36">
        <f t="shared" si="0"/>
        <v>99.787638928850001</v>
      </c>
    </row>
    <row r="36" spans="1:10" ht="41.25" customHeight="1">
      <c r="A36" s="234"/>
      <c r="B36" s="11" t="s">
        <v>24</v>
      </c>
      <c r="C36" s="10" t="s">
        <v>11</v>
      </c>
      <c r="D36" s="10" t="s">
        <v>13</v>
      </c>
      <c r="E36" s="10" t="s">
        <v>28</v>
      </c>
      <c r="F36" s="10" t="s">
        <v>44</v>
      </c>
      <c r="G36" s="10" t="s">
        <v>25</v>
      </c>
      <c r="H36" s="31">
        <v>41.840690000000002</v>
      </c>
      <c r="I36" s="37">
        <v>40.240740000000002</v>
      </c>
      <c r="J36" s="36">
        <f t="shared" si="0"/>
        <v>96.176090786265718</v>
      </c>
    </row>
    <row r="37" spans="1:10" ht="27.75" hidden="1" customHeight="1">
      <c r="A37" s="234"/>
      <c r="B37" s="11" t="s">
        <v>45</v>
      </c>
      <c r="C37" s="10" t="s">
        <v>11</v>
      </c>
      <c r="D37" s="10" t="s">
        <v>13</v>
      </c>
      <c r="E37" s="10" t="s">
        <v>28</v>
      </c>
      <c r="F37" s="10" t="s">
        <v>44</v>
      </c>
      <c r="G37" s="10" t="s">
        <v>46</v>
      </c>
      <c r="H37" s="31"/>
      <c r="I37" s="37"/>
      <c r="J37" s="36" t="e">
        <f t="shared" si="0"/>
        <v>#DIV/0!</v>
      </c>
    </row>
    <row r="38" spans="1:10" ht="27.75" hidden="1" customHeight="1">
      <c r="A38" s="234"/>
      <c r="B38" s="11" t="s">
        <v>29</v>
      </c>
      <c r="C38" s="10" t="s">
        <v>11</v>
      </c>
      <c r="D38" s="10" t="s">
        <v>13</v>
      </c>
      <c r="E38" s="10" t="s">
        <v>28</v>
      </c>
      <c r="F38" s="10" t="s">
        <v>44</v>
      </c>
      <c r="G38" s="10" t="s">
        <v>30</v>
      </c>
      <c r="H38" s="31"/>
      <c r="I38" s="37"/>
      <c r="J38" s="36" t="e">
        <f t="shared" si="0"/>
        <v>#DIV/0!</v>
      </c>
    </row>
    <row r="39" spans="1:10" ht="27.75" hidden="1" customHeight="1">
      <c r="A39" s="234"/>
      <c r="B39" s="11" t="s">
        <v>31</v>
      </c>
      <c r="C39" s="10" t="s">
        <v>11</v>
      </c>
      <c r="D39" s="10" t="s">
        <v>13</v>
      </c>
      <c r="E39" s="10" t="s">
        <v>28</v>
      </c>
      <c r="F39" s="10" t="s">
        <v>44</v>
      </c>
      <c r="G39" s="10" t="s">
        <v>32</v>
      </c>
      <c r="H39" s="31"/>
      <c r="I39" s="37"/>
      <c r="J39" s="36" t="e">
        <f t="shared" si="0"/>
        <v>#DIV/0!</v>
      </c>
    </row>
    <row r="40" spans="1:10">
      <c r="A40" s="234"/>
      <c r="B40" s="11" t="s">
        <v>47</v>
      </c>
      <c r="C40" s="10" t="s">
        <v>11</v>
      </c>
      <c r="D40" s="10" t="s">
        <v>13</v>
      </c>
      <c r="E40" s="10" t="s">
        <v>28</v>
      </c>
      <c r="F40" s="10" t="s">
        <v>44</v>
      </c>
      <c r="G40" s="10" t="s">
        <v>37</v>
      </c>
      <c r="H40" s="31">
        <v>200.10398000000001</v>
      </c>
      <c r="I40" s="37">
        <v>181.27823000000001</v>
      </c>
      <c r="J40" s="36">
        <f t="shared" si="0"/>
        <v>90.592016210772016</v>
      </c>
    </row>
    <row r="41" spans="1:10" hidden="1">
      <c r="A41" s="234"/>
      <c r="B41" s="11" t="s">
        <v>48</v>
      </c>
      <c r="C41" s="10" t="s">
        <v>11</v>
      </c>
      <c r="D41" s="10" t="s">
        <v>13</v>
      </c>
      <c r="E41" s="10" t="s">
        <v>28</v>
      </c>
      <c r="F41" s="10" t="s">
        <v>44</v>
      </c>
      <c r="G41" s="10" t="s">
        <v>49</v>
      </c>
      <c r="H41" s="31"/>
      <c r="I41" s="37"/>
      <c r="J41" s="36" t="e">
        <f t="shared" si="0"/>
        <v>#DIV/0!</v>
      </c>
    </row>
    <row r="42" spans="1:10" ht="38.25" hidden="1">
      <c r="A42" s="234"/>
      <c r="B42" s="9" t="s">
        <v>50</v>
      </c>
      <c r="C42" s="10" t="s">
        <v>11</v>
      </c>
      <c r="D42" s="10" t="s">
        <v>13</v>
      </c>
      <c r="E42" s="10" t="s">
        <v>28</v>
      </c>
      <c r="F42" s="10" t="s">
        <v>44</v>
      </c>
      <c r="G42" s="10"/>
      <c r="H42" s="44">
        <v>0</v>
      </c>
      <c r="I42" s="37"/>
      <c r="J42" s="36" t="e">
        <f t="shared" si="0"/>
        <v>#DIV/0!</v>
      </c>
    </row>
    <row r="43" spans="1:10" ht="38.25" hidden="1">
      <c r="A43" s="234"/>
      <c r="B43" s="38" t="s">
        <v>51</v>
      </c>
      <c r="C43" s="10" t="s">
        <v>11</v>
      </c>
      <c r="D43" s="10" t="s">
        <v>13</v>
      </c>
      <c r="E43" s="10" t="s">
        <v>28</v>
      </c>
      <c r="F43" s="10" t="s">
        <v>44</v>
      </c>
      <c r="G43" s="200"/>
      <c r="H43" s="44">
        <f>H44</f>
        <v>202.572</v>
      </c>
      <c r="I43" s="37"/>
      <c r="J43" s="36">
        <f t="shared" si="0"/>
        <v>0</v>
      </c>
    </row>
    <row r="44" spans="1:10" hidden="1">
      <c r="A44" s="234"/>
      <c r="B44" s="11" t="s">
        <v>52</v>
      </c>
      <c r="C44" s="10" t="s">
        <v>11</v>
      </c>
      <c r="D44" s="10" t="s">
        <v>13</v>
      </c>
      <c r="E44" s="10" t="s">
        <v>28</v>
      </c>
      <c r="F44" s="10" t="s">
        <v>44</v>
      </c>
      <c r="G44" s="201" t="s">
        <v>53</v>
      </c>
      <c r="H44" s="44">
        <v>202.572</v>
      </c>
      <c r="I44" s="37"/>
      <c r="J44" s="36">
        <f t="shared" si="0"/>
        <v>0</v>
      </c>
    </row>
    <row r="45" spans="1:10" ht="39.75" hidden="1" customHeight="1">
      <c r="A45" s="234"/>
      <c r="B45" s="39" t="s">
        <v>54</v>
      </c>
      <c r="C45" s="10" t="s">
        <v>11</v>
      </c>
      <c r="D45" s="10" t="s">
        <v>13</v>
      </c>
      <c r="E45" s="10" t="s">
        <v>28</v>
      </c>
      <c r="F45" s="10" t="s">
        <v>44</v>
      </c>
      <c r="G45" s="202"/>
      <c r="H45" s="44">
        <f>H46</f>
        <v>9.8810000000000002</v>
      </c>
      <c r="I45" s="37"/>
      <c r="J45" s="36">
        <f t="shared" si="0"/>
        <v>0</v>
      </c>
    </row>
    <row r="46" spans="1:10" ht="40.5" hidden="1" customHeight="1">
      <c r="A46" s="234"/>
      <c r="B46" s="39" t="s">
        <v>55</v>
      </c>
      <c r="C46" s="10" t="s">
        <v>11</v>
      </c>
      <c r="D46" s="10" t="s">
        <v>13</v>
      </c>
      <c r="E46" s="10" t="s">
        <v>28</v>
      </c>
      <c r="F46" s="10" t="s">
        <v>44</v>
      </c>
      <c r="G46" s="202" t="s">
        <v>53</v>
      </c>
      <c r="H46" s="44">
        <v>9.8810000000000002</v>
      </c>
      <c r="I46" s="37"/>
      <c r="J46" s="36">
        <f t="shared" si="0"/>
        <v>0</v>
      </c>
    </row>
    <row r="47" spans="1:10" ht="54.75" hidden="1" customHeight="1">
      <c r="A47" s="234"/>
      <c r="B47" s="39" t="s">
        <v>56</v>
      </c>
      <c r="C47" s="10" t="s">
        <v>11</v>
      </c>
      <c r="D47" s="10" t="s">
        <v>13</v>
      </c>
      <c r="E47" s="10" t="s">
        <v>28</v>
      </c>
      <c r="F47" s="10" t="s">
        <v>44</v>
      </c>
      <c r="G47" s="202"/>
      <c r="H47" s="44">
        <f>H48</f>
        <v>0</v>
      </c>
      <c r="I47" s="37"/>
      <c r="J47" s="36" t="e">
        <f t="shared" si="0"/>
        <v>#DIV/0!</v>
      </c>
    </row>
    <row r="48" spans="1:10" ht="40.5" hidden="1" customHeight="1">
      <c r="A48" s="234"/>
      <c r="B48" s="39" t="s">
        <v>42</v>
      </c>
      <c r="C48" s="10" t="s">
        <v>11</v>
      </c>
      <c r="D48" s="10" t="s">
        <v>13</v>
      </c>
      <c r="E48" s="10" t="s">
        <v>28</v>
      </c>
      <c r="F48" s="10" t="s">
        <v>44</v>
      </c>
      <c r="G48" s="202" t="s">
        <v>37</v>
      </c>
      <c r="H48" s="44"/>
      <c r="I48" s="37"/>
      <c r="J48" s="36" t="e">
        <f t="shared" si="0"/>
        <v>#DIV/0!</v>
      </c>
    </row>
    <row r="49" spans="1:10" ht="17.25" customHeight="1">
      <c r="A49" s="234"/>
      <c r="B49" s="39" t="s">
        <v>143</v>
      </c>
      <c r="C49" s="10" t="s">
        <v>11</v>
      </c>
      <c r="D49" s="10" t="s">
        <v>13</v>
      </c>
      <c r="E49" s="10" t="s">
        <v>28</v>
      </c>
      <c r="F49" s="10" t="s">
        <v>44</v>
      </c>
      <c r="G49" s="202" t="s">
        <v>142</v>
      </c>
      <c r="H49" s="31">
        <v>36.520000000000003</v>
      </c>
      <c r="I49" s="37">
        <v>19.57169</v>
      </c>
      <c r="J49" s="36">
        <f>I49/H49*100</f>
        <v>53.591703176341731</v>
      </c>
    </row>
    <row r="50" spans="1:10" ht="12.75" customHeight="1">
      <c r="A50" s="234"/>
      <c r="B50" s="11" t="s">
        <v>145</v>
      </c>
      <c r="C50" s="10" t="s">
        <v>11</v>
      </c>
      <c r="D50" s="10" t="s">
        <v>13</v>
      </c>
      <c r="E50" s="10" t="s">
        <v>28</v>
      </c>
      <c r="F50" s="10" t="s">
        <v>44</v>
      </c>
      <c r="G50" s="202" t="s">
        <v>49</v>
      </c>
      <c r="H50" s="31">
        <v>4</v>
      </c>
      <c r="I50" s="37">
        <v>2.75</v>
      </c>
      <c r="J50" s="36">
        <f t="shared" si="0"/>
        <v>68.75</v>
      </c>
    </row>
    <row r="51" spans="1:10" ht="14.25" customHeight="1">
      <c r="A51" s="234"/>
      <c r="B51" s="39" t="s">
        <v>146</v>
      </c>
      <c r="C51" s="10" t="s">
        <v>11</v>
      </c>
      <c r="D51" s="10" t="s">
        <v>13</v>
      </c>
      <c r="E51" s="10" t="s">
        <v>28</v>
      </c>
      <c r="F51" s="10" t="s">
        <v>44</v>
      </c>
      <c r="G51" s="202" t="s">
        <v>144</v>
      </c>
      <c r="H51" s="31">
        <v>4</v>
      </c>
      <c r="I51" s="37">
        <v>1.21807</v>
      </c>
      <c r="J51" s="36">
        <f>I51/H51*100</f>
        <v>30.451750000000001</v>
      </c>
    </row>
    <row r="52" spans="1:10" ht="42" customHeight="1">
      <c r="A52" s="234"/>
      <c r="B52" s="9" t="s">
        <v>50</v>
      </c>
      <c r="C52" s="60" t="s">
        <v>11</v>
      </c>
      <c r="D52" s="60" t="s">
        <v>13</v>
      </c>
      <c r="E52" s="60" t="s">
        <v>57</v>
      </c>
      <c r="F52" s="10"/>
      <c r="G52" s="10"/>
      <c r="H52" s="44">
        <f>H53</f>
        <v>303.30020000000002</v>
      </c>
      <c r="I52" s="44">
        <f>I53</f>
        <v>303.30020000000002</v>
      </c>
      <c r="J52" s="36">
        <f t="shared" si="0"/>
        <v>100</v>
      </c>
    </row>
    <row r="53" spans="1:10" ht="14.25" customHeight="1">
      <c r="A53" s="234"/>
      <c r="B53" s="11" t="s">
        <v>16</v>
      </c>
      <c r="C53" s="10" t="s">
        <v>11</v>
      </c>
      <c r="D53" s="10" t="s">
        <v>13</v>
      </c>
      <c r="E53" s="10" t="s">
        <v>57</v>
      </c>
      <c r="F53" s="10" t="s">
        <v>17</v>
      </c>
      <c r="G53" s="202"/>
      <c r="H53" s="31">
        <f>H54</f>
        <v>303.30020000000002</v>
      </c>
      <c r="I53" s="31">
        <f>I54</f>
        <v>303.30020000000002</v>
      </c>
      <c r="J53" s="36">
        <f t="shared" si="0"/>
        <v>100</v>
      </c>
    </row>
    <row r="54" spans="1:10" ht="15" customHeight="1">
      <c r="A54" s="234"/>
      <c r="B54" s="11" t="s">
        <v>18</v>
      </c>
      <c r="C54" s="10" t="s">
        <v>11</v>
      </c>
      <c r="D54" s="10" t="s">
        <v>13</v>
      </c>
      <c r="E54" s="10" t="s">
        <v>57</v>
      </c>
      <c r="F54" s="10" t="s">
        <v>19</v>
      </c>
      <c r="G54" s="202"/>
      <c r="H54" s="31">
        <f>H55+H57</f>
        <v>303.30020000000002</v>
      </c>
      <c r="I54" s="31">
        <f>I55+I57</f>
        <v>303.30020000000002</v>
      </c>
      <c r="J54" s="36">
        <f t="shared" si="0"/>
        <v>100</v>
      </c>
    </row>
    <row r="55" spans="1:10" ht="28.5" customHeight="1">
      <c r="A55" s="234"/>
      <c r="B55" s="12" t="s">
        <v>375</v>
      </c>
      <c r="C55" s="203">
        <v>991</v>
      </c>
      <c r="D55" s="10" t="s">
        <v>13</v>
      </c>
      <c r="E55" s="10" t="s">
        <v>57</v>
      </c>
      <c r="F55" s="10" t="s">
        <v>58</v>
      </c>
      <c r="G55" s="10"/>
      <c r="H55" s="41">
        <f>H56</f>
        <v>293.41919999999999</v>
      </c>
      <c r="I55" s="41">
        <f>I56</f>
        <v>293.41919999999999</v>
      </c>
      <c r="J55" s="36">
        <f t="shared" si="0"/>
        <v>100</v>
      </c>
    </row>
    <row r="56" spans="1:10" ht="16.5" customHeight="1">
      <c r="A56" s="234"/>
      <c r="B56" s="11" t="s">
        <v>52</v>
      </c>
      <c r="C56" s="203">
        <v>991</v>
      </c>
      <c r="D56" s="10" t="s">
        <v>13</v>
      </c>
      <c r="E56" s="10" t="s">
        <v>57</v>
      </c>
      <c r="F56" s="10" t="s">
        <v>58</v>
      </c>
      <c r="G56" s="10" t="s">
        <v>53</v>
      </c>
      <c r="H56" s="41">
        <v>293.41919999999999</v>
      </c>
      <c r="I56" s="37">
        <v>293.41919999999999</v>
      </c>
      <c r="J56" s="36">
        <f t="shared" si="0"/>
        <v>100</v>
      </c>
    </row>
    <row r="57" spans="1:10" ht="25.5" customHeight="1">
      <c r="A57" s="234"/>
      <c r="B57" s="11" t="s">
        <v>59</v>
      </c>
      <c r="C57" s="203">
        <v>991</v>
      </c>
      <c r="D57" s="10" t="s">
        <v>13</v>
      </c>
      <c r="E57" s="10" t="s">
        <v>57</v>
      </c>
      <c r="F57" s="10" t="s">
        <v>60</v>
      </c>
      <c r="G57" s="10"/>
      <c r="H57" s="41">
        <f>H58</f>
        <v>9.8810000000000002</v>
      </c>
      <c r="I57" s="41">
        <f>I58</f>
        <v>9.8810000000000002</v>
      </c>
      <c r="J57" s="36">
        <f t="shared" si="0"/>
        <v>100</v>
      </c>
    </row>
    <row r="58" spans="1:10" ht="15" customHeight="1">
      <c r="A58" s="234"/>
      <c r="B58" s="11" t="s">
        <v>52</v>
      </c>
      <c r="C58" s="203">
        <v>991</v>
      </c>
      <c r="D58" s="10" t="s">
        <v>13</v>
      </c>
      <c r="E58" s="10" t="s">
        <v>57</v>
      </c>
      <c r="F58" s="10" t="s">
        <v>60</v>
      </c>
      <c r="G58" s="10" t="s">
        <v>53</v>
      </c>
      <c r="H58" s="41">
        <v>9.8810000000000002</v>
      </c>
      <c r="I58" s="37">
        <v>9.8810000000000002</v>
      </c>
      <c r="J58" s="36">
        <f t="shared" si="0"/>
        <v>100</v>
      </c>
    </row>
    <row r="59" spans="1:10" s="13" customFormat="1" ht="15" hidden="1" customHeight="1">
      <c r="A59" s="234"/>
      <c r="B59" s="9" t="s">
        <v>61</v>
      </c>
      <c r="C59" s="204">
        <v>991</v>
      </c>
      <c r="D59" s="60" t="s">
        <v>13</v>
      </c>
      <c r="E59" s="60" t="s">
        <v>62</v>
      </c>
      <c r="F59" s="60"/>
      <c r="G59" s="60"/>
      <c r="H59" s="205">
        <f>H60</f>
        <v>0</v>
      </c>
      <c r="I59" s="43"/>
      <c r="J59" s="36" t="e">
        <f t="shared" si="0"/>
        <v>#DIV/0!</v>
      </c>
    </row>
    <row r="60" spans="1:10" ht="15" hidden="1" customHeight="1">
      <c r="A60" s="234"/>
      <c r="B60" s="11" t="s">
        <v>18</v>
      </c>
      <c r="C60" s="203">
        <v>991</v>
      </c>
      <c r="D60" s="10" t="s">
        <v>13</v>
      </c>
      <c r="E60" s="10" t="s">
        <v>62</v>
      </c>
      <c r="F60" s="10" t="s">
        <v>19</v>
      </c>
      <c r="G60" s="10"/>
      <c r="H60" s="41">
        <f>H62</f>
        <v>0</v>
      </c>
      <c r="I60" s="37"/>
      <c r="J60" s="36" t="e">
        <f t="shared" si="0"/>
        <v>#DIV/0!</v>
      </c>
    </row>
    <row r="61" spans="1:10" ht="15" hidden="1" customHeight="1">
      <c r="A61" s="234"/>
      <c r="B61" s="11"/>
      <c r="C61" s="203">
        <v>991</v>
      </c>
      <c r="D61" s="10" t="s">
        <v>13</v>
      </c>
      <c r="E61" s="10" t="s">
        <v>62</v>
      </c>
      <c r="F61" s="10" t="s">
        <v>39</v>
      </c>
      <c r="G61" s="10"/>
      <c r="H61" s="41">
        <f>H62</f>
        <v>0</v>
      </c>
      <c r="I61" s="37"/>
      <c r="J61" s="36" t="e">
        <f t="shared" si="0"/>
        <v>#DIV/0!</v>
      </c>
    </row>
    <row r="62" spans="1:10" ht="15" hidden="1" customHeight="1">
      <c r="A62" s="234"/>
      <c r="B62" s="11" t="s">
        <v>63</v>
      </c>
      <c r="C62" s="203">
        <v>991</v>
      </c>
      <c r="D62" s="10" t="s">
        <v>13</v>
      </c>
      <c r="E62" s="10" t="s">
        <v>62</v>
      </c>
      <c r="F62" s="10" t="s">
        <v>39</v>
      </c>
      <c r="G62" s="10" t="s">
        <v>37</v>
      </c>
      <c r="H62" s="41"/>
      <c r="I62" s="37"/>
      <c r="J62" s="36" t="e">
        <f t="shared" si="0"/>
        <v>#DIV/0!</v>
      </c>
    </row>
    <row r="63" spans="1:10">
      <c r="A63" s="234"/>
      <c r="B63" s="9" t="s">
        <v>64</v>
      </c>
      <c r="C63" s="60" t="s">
        <v>11</v>
      </c>
      <c r="D63" s="60" t="s">
        <v>13</v>
      </c>
      <c r="E63" s="60" t="s">
        <v>65</v>
      </c>
      <c r="F63" s="60"/>
      <c r="G63" s="60"/>
      <c r="H63" s="44">
        <f t="shared" ref="H63:I66" si="1">H64</f>
        <v>1</v>
      </c>
      <c r="I63" s="44">
        <f t="shared" si="1"/>
        <v>0</v>
      </c>
      <c r="J63" s="36">
        <f t="shared" si="0"/>
        <v>0</v>
      </c>
    </row>
    <row r="64" spans="1:10">
      <c r="A64" s="234"/>
      <c r="B64" s="11" t="s">
        <v>16</v>
      </c>
      <c r="C64" s="10" t="s">
        <v>11</v>
      </c>
      <c r="D64" s="10" t="s">
        <v>13</v>
      </c>
      <c r="E64" s="10" t="s">
        <v>65</v>
      </c>
      <c r="F64" s="10" t="s">
        <v>17</v>
      </c>
      <c r="G64" s="60"/>
      <c r="H64" s="31">
        <f t="shared" si="1"/>
        <v>1</v>
      </c>
      <c r="I64" s="31">
        <f t="shared" si="1"/>
        <v>0</v>
      </c>
      <c r="J64" s="36">
        <f t="shared" si="0"/>
        <v>0</v>
      </c>
    </row>
    <row r="65" spans="1:10">
      <c r="A65" s="234"/>
      <c r="B65" s="11" t="s">
        <v>18</v>
      </c>
      <c r="C65" s="10" t="s">
        <v>11</v>
      </c>
      <c r="D65" s="10" t="s">
        <v>13</v>
      </c>
      <c r="E65" s="10" t="s">
        <v>65</v>
      </c>
      <c r="F65" s="10" t="s">
        <v>19</v>
      </c>
      <c r="G65" s="60"/>
      <c r="H65" s="31">
        <f t="shared" si="1"/>
        <v>1</v>
      </c>
      <c r="I65" s="31">
        <f t="shared" si="1"/>
        <v>0</v>
      </c>
      <c r="J65" s="36">
        <f t="shared" si="0"/>
        <v>0</v>
      </c>
    </row>
    <row r="66" spans="1:10">
      <c r="A66" s="234"/>
      <c r="B66" s="11" t="s">
        <v>38</v>
      </c>
      <c r="C66" s="10" t="s">
        <v>11</v>
      </c>
      <c r="D66" s="10" t="s">
        <v>13</v>
      </c>
      <c r="E66" s="10" t="s">
        <v>65</v>
      </c>
      <c r="F66" s="10" t="s">
        <v>39</v>
      </c>
      <c r="G66" s="10"/>
      <c r="H66" s="31">
        <f t="shared" si="1"/>
        <v>1</v>
      </c>
      <c r="I66" s="31">
        <f t="shared" si="1"/>
        <v>0</v>
      </c>
      <c r="J66" s="36">
        <f t="shared" si="0"/>
        <v>0</v>
      </c>
    </row>
    <row r="67" spans="1:10">
      <c r="A67" s="234"/>
      <c r="B67" s="11" t="s">
        <v>66</v>
      </c>
      <c r="C67" s="10" t="s">
        <v>11</v>
      </c>
      <c r="D67" s="10" t="s">
        <v>13</v>
      </c>
      <c r="E67" s="10" t="s">
        <v>65</v>
      </c>
      <c r="F67" s="10" t="s">
        <v>39</v>
      </c>
      <c r="G67" s="10" t="s">
        <v>67</v>
      </c>
      <c r="H67" s="45">
        <v>1</v>
      </c>
      <c r="I67" s="37">
        <v>0</v>
      </c>
      <c r="J67" s="36">
        <f t="shared" si="0"/>
        <v>0</v>
      </c>
    </row>
    <row r="68" spans="1:10">
      <c r="A68" s="234"/>
      <c r="B68" s="9" t="s">
        <v>68</v>
      </c>
      <c r="C68" s="60" t="s">
        <v>11</v>
      </c>
      <c r="D68" s="60" t="s">
        <v>13</v>
      </c>
      <c r="E68" s="60" t="s">
        <v>69</v>
      </c>
      <c r="F68" s="10"/>
      <c r="G68" s="10"/>
      <c r="H68" s="46">
        <f>H80</f>
        <v>509.28588999999999</v>
      </c>
      <c r="I68" s="46">
        <f>I80</f>
        <v>462.75601000000006</v>
      </c>
      <c r="J68" s="36">
        <f t="shared" si="0"/>
        <v>90.863701328933359</v>
      </c>
    </row>
    <row r="69" spans="1:10" hidden="1">
      <c r="A69" s="234"/>
      <c r="B69" s="11" t="s">
        <v>16</v>
      </c>
      <c r="C69" s="10" t="s">
        <v>11</v>
      </c>
      <c r="D69" s="10" t="s">
        <v>13</v>
      </c>
      <c r="E69" s="10" t="s">
        <v>69</v>
      </c>
      <c r="F69" s="10" t="s">
        <v>17</v>
      </c>
      <c r="G69" s="10"/>
      <c r="H69" s="45"/>
      <c r="I69" s="45"/>
      <c r="J69" s="36" t="e">
        <f t="shared" si="0"/>
        <v>#DIV/0!</v>
      </c>
    </row>
    <row r="70" spans="1:10" hidden="1">
      <c r="A70" s="234"/>
      <c r="B70" s="11" t="s">
        <v>18</v>
      </c>
      <c r="C70" s="10" t="s">
        <v>11</v>
      </c>
      <c r="D70" s="10" t="s">
        <v>13</v>
      </c>
      <c r="E70" s="10" t="s">
        <v>69</v>
      </c>
      <c r="F70" s="10" t="s">
        <v>19</v>
      </c>
      <c r="G70" s="10"/>
      <c r="H70" s="45"/>
      <c r="I70" s="45"/>
      <c r="J70" s="36" t="e">
        <f t="shared" si="0"/>
        <v>#DIV/0!</v>
      </c>
    </row>
    <row r="71" spans="1:10" ht="20.25" hidden="1" customHeight="1">
      <c r="A71" s="234"/>
      <c r="B71" s="11" t="s">
        <v>70</v>
      </c>
      <c r="C71" s="10" t="s">
        <v>11</v>
      </c>
      <c r="D71" s="10" t="s">
        <v>13</v>
      </c>
      <c r="E71" s="10" t="s">
        <v>69</v>
      </c>
      <c r="F71" s="10" t="s">
        <v>71</v>
      </c>
      <c r="G71" s="10"/>
      <c r="H71" s="45"/>
      <c r="I71" s="45"/>
      <c r="J71" s="36" t="e">
        <f t="shared" si="0"/>
        <v>#DIV/0!</v>
      </c>
    </row>
    <row r="72" spans="1:10" ht="24.75" hidden="1" customHeight="1">
      <c r="A72" s="234"/>
      <c r="B72" s="11" t="s">
        <v>72</v>
      </c>
      <c r="C72" s="10" t="s">
        <v>11</v>
      </c>
      <c r="D72" s="10" t="s">
        <v>13</v>
      </c>
      <c r="E72" s="10" t="s">
        <v>69</v>
      </c>
      <c r="F72" s="10" t="s">
        <v>71</v>
      </c>
      <c r="G72" s="10" t="s">
        <v>30</v>
      </c>
      <c r="H72" s="45"/>
      <c r="I72" s="45"/>
      <c r="J72" s="36" t="e">
        <f t="shared" ref="J72:J133" si="2">I72/H72*100</f>
        <v>#DIV/0!</v>
      </c>
    </row>
    <row r="73" spans="1:10" ht="38.25" hidden="1" customHeight="1">
      <c r="A73" s="234"/>
      <c r="B73" s="11" t="s">
        <v>73</v>
      </c>
      <c r="C73" s="10" t="s">
        <v>11</v>
      </c>
      <c r="D73" s="10" t="s">
        <v>13</v>
      </c>
      <c r="E73" s="10" t="s">
        <v>69</v>
      </c>
      <c r="F73" s="10" t="s">
        <v>71</v>
      </c>
      <c r="G73" s="10" t="s">
        <v>32</v>
      </c>
      <c r="H73" s="45"/>
      <c r="I73" s="45"/>
      <c r="J73" s="36" t="e">
        <f t="shared" si="2"/>
        <v>#DIV/0!</v>
      </c>
    </row>
    <row r="74" spans="1:10" ht="25.5" hidden="1">
      <c r="A74" s="234"/>
      <c r="B74" s="11" t="s">
        <v>42</v>
      </c>
      <c r="C74" s="10" t="s">
        <v>11</v>
      </c>
      <c r="D74" s="10" t="s">
        <v>13</v>
      </c>
      <c r="E74" s="10" t="s">
        <v>69</v>
      </c>
      <c r="F74" s="10" t="s">
        <v>71</v>
      </c>
      <c r="G74" s="10" t="s">
        <v>37</v>
      </c>
      <c r="H74" s="45"/>
      <c r="I74" s="45"/>
      <c r="J74" s="36" t="e">
        <f t="shared" si="2"/>
        <v>#DIV/0!</v>
      </c>
    </row>
    <row r="75" spans="1:10" ht="38.25" hidden="1">
      <c r="A75" s="234"/>
      <c r="B75" s="55" t="s">
        <v>74</v>
      </c>
      <c r="C75" s="14" t="s">
        <v>11</v>
      </c>
      <c r="D75" s="14" t="s">
        <v>13</v>
      </c>
      <c r="E75" s="14" t="s">
        <v>69</v>
      </c>
      <c r="F75" s="14" t="s">
        <v>75</v>
      </c>
      <c r="G75" s="14"/>
      <c r="H75" s="45"/>
      <c r="I75" s="45"/>
      <c r="J75" s="36" t="e">
        <f t="shared" si="2"/>
        <v>#DIV/0!</v>
      </c>
    </row>
    <row r="76" spans="1:10" hidden="1">
      <c r="A76" s="234"/>
      <c r="B76" s="11" t="s">
        <v>47</v>
      </c>
      <c r="C76" s="14" t="s">
        <v>11</v>
      </c>
      <c r="D76" s="14" t="s">
        <v>13</v>
      </c>
      <c r="E76" s="14" t="s">
        <v>69</v>
      </c>
      <c r="F76" s="14" t="s">
        <v>75</v>
      </c>
      <c r="G76" s="14" t="s">
        <v>37</v>
      </c>
      <c r="H76" s="47"/>
      <c r="I76" s="47"/>
      <c r="J76" s="36" t="e">
        <f t="shared" si="2"/>
        <v>#DIV/0!</v>
      </c>
    </row>
    <row r="77" spans="1:10" hidden="1">
      <c r="A77" s="234"/>
      <c r="B77" s="11" t="s">
        <v>76</v>
      </c>
      <c r="C77" s="14" t="s">
        <v>11</v>
      </c>
      <c r="D77" s="14" t="s">
        <v>13</v>
      </c>
      <c r="E77" s="14" t="s">
        <v>69</v>
      </c>
      <c r="F77" s="14" t="s">
        <v>75</v>
      </c>
      <c r="G77" s="14" t="s">
        <v>77</v>
      </c>
      <c r="H77" s="47"/>
      <c r="I77" s="47"/>
      <c r="J77" s="36" t="e">
        <f t="shared" si="2"/>
        <v>#DIV/0!</v>
      </c>
    </row>
    <row r="78" spans="1:10" ht="25.5" hidden="1">
      <c r="A78" s="234"/>
      <c r="B78" s="11" t="s">
        <v>78</v>
      </c>
      <c r="C78" s="203">
        <v>991</v>
      </c>
      <c r="D78" s="10" t="s">
        <v>13</v>
      </c>
      <c r="E78" s="10" t="s">
        <v>69</v>
      </c>
      <c r="F78" s="10" t="s">
        <v>79</v>
      </c>
      <c r="G78" s="10"/>
      <c r="H78" s="41"/>
      <c r="I78" s="41"/>
      <c r="J78" s="36" t="e">
        <f t="shared" si="2"/>
        <v>#DIV/0!</v>
      </c>
    </row>
    <row r="79" spans="1:10" ht="12" hidden="1" customHeight="1">
      <c r="A79" s="234"/>
      <c r="B79" s="11" t="s">
        <v>52</v>
      </c>
      <c r="C79" s="203">
        <v>991</v>
      </c>
      <c r="D79" s="10" t="s">
        <v>13</v>
      </c>
      <c r="E79" s="10" t="s">
        <v>69</v>
      </c>
      <c r="F79" s="10" t="s">
        <v>79</v>
      </c>
      <c r="G79" s="10" t="s">
        <v>53</v>
      </c>
      <c r="H79" s="31">
        <v>0</v>
      </c>
      <c r="I79" s="31">
        <v>1</v>
      </c>
      <c r="J79" s="36" t="e">
        <f t="shared" si="2"/>
        <v>#DIV/0!</v>
      </c>
    </row>
    <row r="80" spans="1:10" ht="18" customHeight="1">
      <c r="A80" s="234"/>
      <c r="B80" s="11" t="s">
        <v>16</v>
      </c>
      <c r="C80" s="206" t="s">
        <v>11</v>
      </c>
      <c r="D80" s="10" t="s">
        <v>13</v>
      </c>
      <c r="E80" s="10" t="s">
        <v>69</v>
      </c>
      <c r="F80" s="10" t="s">
        <v>17</v>
      </c>
      <c r="G80" s="10"/>
      <c r="H80" s="45">
        <f>H81</f>
        <v>509.28588999999999</v>
      </c>
      <c r="I80" s="45">
        <f>I81</f>
        <v>462.75601000000006</v>
      </c>
      <c r="J80" s="36">
        <f t="shared" si="2"/>
        <v>90.863701328933359</v>
      </c>
    </row>
    <row r="81" spans="1:10" ht="12" customHeight="1">
      <c r="A81" s="234"/>
      <c r="B81" s="11" t="s">
        <v>18</v>
      </c>
      <c r="C81" s="206" t="s">
        <v>11</v>
      </c>
      <c r="D81" s="10" t="s">
        <v>13</v>
      </c>
      <c r="E81" s="10" t="s">
        <v>69</v>
      </c>
      <c r="F81" s="10" t="s">
        <v>17</v>
      </c>
      <c r="G81" s="10"/>
      <c r="H81" s="31">
        <f>H82+H85+H89</f>
        <v>509.28588999999999</v>
      </c>
      <c r="I81" s="31">
        <f>I82+I85+I89</f>
        <v>462.75601000000006</v>
      </c>
      <c r="J81" s="36">
        <f>I81/H81*100</f>
        <v>90.863701328933359</v>
      </c>
    </row>
    <row r="82" spans="1:10" ht="15.75" customHeight="1">
      <c r="A82" s="234"/>
      <c r="B82" s="40" t="s">
        <v>70</v>
      </c>
      <c r="C82" s="207">
        <v>991</v>
      </c>
      <c r="D82" s="10" t="s">
        <v>13</v>
      </c>
      <c r="E82" s="10" t="s">
        <v>69</v>
      </c>
      <c r="F82" s="10" t="s">
        <v>71</v>
      </c>
      <c r="G82" s="10"/>
      <c r="H82" s="31">
        <f>H83+H84</f>
        <v>486.10088999999999</v>
      </c>
      <c r="I82" s="31">
        <f>I83+I84</f>
        <v>439.57417000000004</v>
      </c>
      <c r="J82" s="36">
        <f t="shared" si="2"/>
        <v>90.428587777323358</v>
      </c>
    </row>
    <row r="83" spans="1:10" ht="15.75" customHeight="1">
      <c r="A83" s="234"/>
      <c r="B83" s="11" t="s">
        <v>72</v>
      </c>
      <c r="C83" s="203">
        <v>991</v>
      </c>
      <c r="D83" s="10" t="s">
        <v>13</v>
      </c>
      <c r="E83" s="10" t="s">
        <v>69</v>
      </c>
      <c r="F83" s="10" t="s">
        <v>71</v>
      </c>
      <c r="G83" s="10" t="s">
        <v>30</v>
      </c>
      <c r="H83" s="31">
        <v>369.85039999999998</v>
      </c>
      <c r="I83" s="37">
        <v>337.61497000000003</v>
      </c>
      <c r="J83" s="36">
        <f t="shared" si="2"/>
        <v>91.28419761070964</v>
      </c>
    </row>
    <row r="84" spans="1:10" ht="38.25">
      <c r="A84" s="234"/>
      <c r="B84" s="11" t="s">
        <v>73</v>
      </c>
      <c r="C84" s="203">
        <v>991</v>
      </c>
      <c r="D84" s="10" t="s">
        <v>13</v>
      </c>
      <c r="E84" s="10" t="s">
        <v>69</v>
      </c>
      <c r="F84" s="10" t="s">
        <v>71</v>
      </c>
      <c r="G84" s="10" t="s">
        <v>32</v>
      </c>
      <c r="H84" s="31">
        <v>116.25049</v>
      </c>
      <c r="I84" s="37">
        <v>101.9592</v>
      </c>
      <c r="J84" s="36">
        <f>I84/H84*100</f>
        <v>87.706469022195094</v>
      </c>
    </row>
    <row r="85" spans="1:10">
      <c r="A85" s="234"/>
      <c r="B85" s="11" t="s">
        <v>38</v>
      </c>
      <c r="C85" s="203">
        <v>991</v>
      </c>
      <c r="D85" s="10" t="s">
        <v>13</v>
      </c>
      <c r="E85" s="10" t="s">
        <v>69</v>
      </c>
      <c r="F85" s="10" t="s">
        <v>39</v>
      </c>
      <c r="G85" s="10"/>
      <c r="H85" s="31">
        <f>H86+H87+H88</f>
        <v>23.085000000000001</v>
      </c>
      <c r="I85" s="37">
        <f>I86+I87+I88</f>
        <v>23.08184</v>
      </c>
      <c r="J85" s="36"/>
    </row>
    <row r="86" spans="1:10" ht="16.5" customHeight="1">
      <c r="A86" s="234"/>
      <c r="B86" s="11" t="s">
        <v>72</v>
      </c>
      <c r="C86" s="203">
        <v>991</v>
      </c>
      <c r="D86" s="10" t="s">
        <v>13</v>
      </c>
      <c r="E86" s="10" t="s">
        <v>69</v>
      </c>
      <c r="F86" s="10" t="s">
        <v>39</v>
      </c>
      <c r="G86" s="10" t="s">
        <v>30</v>
      </c>
      <c r="H86" s="31">
        <v>6.1440000000000001</v>
      </c>
      <c r="I86" s="37">
        <v>6.1440000000000001</v>
      </c>
      <c r="J86" s="36">
        <f>I86/H86*100</f>
        <v>100</v>
      </c>
    </row>
    <row r="87" spans="1:10" ht="38.25">
      <c r="A87" s="234"/>
      <c r="B87" s="11" t="s">
        <v>73</v>
      </c>
      <c r="C87" s="203">
        <v>991</v>
      </c>
      <c r="D87" s="10" t="s">
        <v>13</v>
      </c>
      <c r="E87" s="10" t="s">
        <v>69</v>
      </c>
      <c r="F87" s="10" t="s">
        <v>39</v>
      </c>
      <c r="G87" s="10" t="s">
        <v>32</v>
      </c>
      <c r="H87" s="31">
        <v>1.8560000000000001</v>
      </c>
      <c r="I87" s="37">
        <v>1.8560000000000001</v>
      </c>
      <c r="J87" s="36">
        <f>I87/H87*100</f>
        <v>100</v>
      </c>
    </row>
    <row r="88" spans="1:10">
      <c r="A88" s="234"/>
      <c r="B88" s="11" t="s">
        <v>36</v>
      </c>
      <c r="C88" s="203">
        <v>991</v>
      </c>
      <c r="D88" s="10" t="s">
        <v>13</v>
      </c>
      <c r="E88" s="10" t="s">
        <v>69</v>
      </c>
      <c r="F88" s="10" t="s">
        <v>39</v>
      </c>
      <c r="G88" s="10" t="s">
        <v>37</v>
      </c>
      <c r="H88" s="31">
        <v>15.085000000000001</v>
      </c>
      <c r="I88" s="37">
        <v>15.08184</v>
      </c>
      <c r="J88" s="36">
        <f>I88/H88*100</f>
        <v>99.979052038448785</v>
      </c>
    </row>
    <row r="89" spans="1:10">
      <c r="A89" s="234"/>
      <c r="B89" s="12" t="s">
        <v>376</v>
      </c>
      <c r="C89" s="203">
        <v>991</v>
      </c>
      <c r="D89" s="10" t="s">
        <v>13</v>
      </c>
      <c r="E89" s="10" t="s">
        <v>69</v>
      </c>
      <c r="F89" s="10" t="s">
        <v>79</v>
      </c>
      <c r="G89" s="10"/>
      <c r="H89" s="41">
        <f>H90</f>
        <v>0.1</v>
      </c>
      <c r="I89" s="41">
        <f>I90</f>
        <v>0.1</v>
      </c>
      <c r="J89" s="36">
        <f t="shared" ref="J89:J90" si="3">I89/H89*100</f>
        <v>100</v>
      </c>
    </row>
    <row r="90" spans="1:10">
      <c r="A90" s="234"/>
      <c r="B90" s="11" t="s">
        <v>52</v>
      </c>
      <c r="C90" s="203">
        <v>991</v>
      </c>
      <c r="D90" s="10" t="s">
        <v>13</v>
      </c>
      <c r="E90" s="10" t="s">
        <v>69</v>
      </c>
      <c r="F90" s="10" t="s">
        <v>79</v>
      </c>
      <c r="G90" s="10" t="s">
        <v>53</v>
      </c>
      <c r="H90" s="41">
        <v>0.1</v>
      </c>
      <c r="I90" s="37">
        <v>0.1</v>
      </c>
      <c r="J90" s="36">
        <f t="shared" si="3"/>
        <v>100</v>
      </c>
    </row>
    <row r="91" spans="1:10">
      <c r="A91" s="234"/>
      <c r="B91" s="15" t="s">
        <v>374</v>
      </c>
      <c r="C91" s="197">
        <v>991</v>
      </c>
      <c r="D91" s="197" t="s">
        <v>15</v>
      </c>
      <c r="E91" s="197"/>
      <c r="F91" s="16"/>
      <c r="G91" s="16"/>
      <c r="H91" s="199">
        <f t="shared" ref="H91:I94" si="4">H92</f>
        <v>177.09999999999997</v>
      </c>
      <c r="I91" s="199">
        <f t="shared" si="4"/>
        <v>177.09999999999997</v>
      </c>
      <c r="J91" s="36">
        <f t="shared" si="2"/>
        <v>100</v>
      </c>
    </row>
    <row r="92" spans="1:10">
      <c r="A92" s="234"/>
      <c r="B92" s="17" t="s">
        <v>80</v>
      </c>
      <c r="C92" s="208">
        <v>991</v>
      </c>
      <c r="D92" s="60" t="s">
        <v>15</v>
      </c>
      <c r="E92" s="60" t="s">
        <v>81</v>
      </c>
      <c r="F92" s="10"/>
      <c r="G92" s="10"/>
      <c r="H92" s="44">
        <f t="shared" si="4"/>
        <v>177.09999999999997</v>
      </c>
      <c r="I92" s="44">
        <f t="shared" si="4"/>
        <v>177.09999999999997</v>
      </c>
      <c r="J92" s="36">
        <f t="shared" si="2"/>
        <v>100</v>
      </c>
    </row>
    <row r="93" spans="1:10">
      <c r="A93" s="234"/>
      <c r="B93" s="11" t="s">
        <v>16</v>
      </c>
      <c r="C93" s="10" t="s">
        <v>11</v>
      </c>
      <c r="D93" s="10" t="s">
        <v>15</v>
      </c>
      <c r="E93" s="10" t="s">
        <v>81</v>
      </c>
      <c r="F93" s="10" t="s">
        <v>17</v>
      </c>
      <c r="G93" s="10"/>
      <c r="H93" s="31">
        <f t="shared" si="4"/>
        <v>177.09999999999997</v>
      </c>
      <c r="I93" s="31">
        <f t="shared" si="4"/>
        <v>177.09999999999997</v>
      </c>
      <c r="J93" s="36">
        <f t="shared" si="2"/>
        <v>100</v>
      </c>
    </row>
    <row r="94" spans="1:10">
      <c r="A94" s="234"/>
      <c r="B94" s="11" t="s">
        <v>18</v>
      </c>
      <c r="C94" s="10" t="s">
        <v>11</v>
      </c>
      <c r="D94" s="10" t="s">
        <v>15</v>
      </c>
      <c r="E94" s="10" t="s">
        <v>81</v>
      </c>
      <c r="F94" s="10" t="s">
        <v>19</v>
      </c>
      <c r="G94" s="10"/>
      <c r="H94" s="31">
        <f t="shared" si="4"/>
        <v>177.09999999999997</v>
      </c>
      <c r="I94" s="31">
        <f t="shared" si="4"/>
        <v>177.09999999999997</v>
      </c>
      <c r="J94" s="36">
        <f t="shared" si="2"/>
        <v>100</v>
      </c>
    </row>
    <row r="95" spans="1:10" ht="27" customHeight="1">
      <c r="A95" s="234"/>
      <c r="B95" s="18" t="s">
        <v>82</v>
      </c>
      <c r="C95" s="209">
        <v>991</v>
      </c>
      <c r="D95" s="10" t="s">
        <v>15</v>
      </c>
      <c r="E95" s="10" t="s">
        <v>81</v>
      </c>
      <c r="F95" s="10" t="s">
        <v>83</v>
      </c>
      <c r="G95" s="10"/>
      <c r="H95" s="31">
        <f>H96+H97+H98+H99+H100</f>
        <v>177.09999999999997</v>
      </c>
      <c r="I95" s="31">
        <f>I96+I97+I98+I99+I100</f>
        <v>177.09999999999997</v>
      </c>
      <c r="J95" s="36">
        <f t="shared" si="2"/>
        <v>100</v>
      </c>
    </row>
    <row r="96" spans="1:10" ht="14.25" customHeight="1">
      <c r="A96" s="234"/>
      <c r="B96" s="11" t="s">
        <v>22</v>
      </c>
      <c r="C96" s="209">
        <v>991</v>
      </c>
      <c r="D96" s="10" t="s">
        <v>15</v>
      </c>
      <c r="E96" s="10" t="s">
        <v>81</v>
      </c>
      <c r="F96" s="10" t="s">
        <v>83</v>
      </c>
      <c r="G96" s="14" t="s">
        <v>23</v>
      </c>
      <c r="H96" s="31">
        <v>117.60936</v>
      </c>
      <c r="I96" s="37">
        <v>117.60936</v>
      </c>
      <c r="J96" s="36">
        <f t="shared" si="2"/>
        <v>100</v>
      </c>
    </row>
    <row r="97" spans="1:10" ht="42" customHeight="1">
      <c r="A97" s="234"/>
      <c r="B97" s="11" t="s">
        <v>24</v>
      </c>
      <c r="C97" s="209">
        <v>991</v>
      </c>
      <c r="D97" s="10" t="s">
        <v>15</v>
      </c>
      <c r="E97" s="10" t="s">
        <v>81</v>
      </c>
      <c r="F97" s="10" t="s">
        <v>83</v>
      </c>
      <c r="G97" s="14" t="s">
        <v>25</v>
      </c>
      <c r="H97" s="31">
        <v>35.517989999999998</v>
      </c>
      <c r="I97" s="37">
        <v>35.517989999999998</v>
      </c>
      <c r="J97" s="36">
        <f t="shared" si="2"/>
        <v>100</v>
      </c>
    </row>
    <row r="98" spans="1:10" ht="29.25" hidden="1" customHeight="1">
      <c r="A98" s="234"/>
      <c r="B98" s="11" t="s">
        <v>45</v>
      </c>
      <c r="C98" s="209">
        <v>991</v>
      </c>
      <c r="D98" s="10" t="s">
        <v>15</v>
      </c>
      <c r="E98" s="10" t="s">
        <v>81</v>
      </c>
      <c r="F98" s="10" t="s">
        <v>83</v>
      </c>
      <c r="G98" s="10" t="s">
        <v>46</v>
      </c>
      <c r="H98" s="31"/>
      <c r="I98" s="37"/>
      <c r="J98" s="36" t="e">
        <f t="shared" si="2"/>
        <v>#DIV/0!</v>
      </c>
    </row>
    <row r="99" spans="1:10" ht="28.5" hidden="1" customHeight="1">
      <c r="A99" s="234"/>
      <c r="B99" s="11" t="s">
        <v>42</v>
      </c>
      <c r="C99" s="209">
        <v>991</v>
      </c>
      <c r="D99" s="10" t="s">
        <v>15</v>
      </c>
      <c r="E99" s="10" t="s">
        <v>81</v>
      </c>
      <c r="F99" s="10" t="s">
        <v>83</v>
      </c>
      <c r="G99" s="10" t="s">
        <v>37</v>
      </c>
      <c r="H99" s="31"/>
      <c r="I99" s="37"/>
      <c r="J99" s="36" t="e">
        <f t="shared" si="2"/>
        <v>#DIV/0!</v>
      </c>
    </row>
    <row r="100" spans="1:10" ht="17.25" customHeight="1">
      <c r="A100" s="234"/>
      <c r="B100" s="11" t="s">
        <v>36</v>
      </c>
      <c r="C100" s="209">
        <v>991</v>
      </c>
      <c r="D100" s="10" t="s">
        <v>15</v>
      </c>
      <c r="E100" s="10" t="s">
        <v>81</v>
      </c>
      <c r="F100" s="10" t="s">
        <v>83</v>
      </c>
      <c r="G100" s="10" t="s">
        <v>37</v>
      </c>
      <c r="H100" s="31">
        <v>23.972650000000002</v>
      </c>
      <c r="I100" s="37">
        <v>23.972650000000002</v>
      </c>
      <c r="J100" s="36">
        <f t="shared" si="2"/>
        <v>100</v>
      </c>
    </row>
    <row r="101" spans="1:10" ht="25.5">
      <c r="A101" s="234"/>
      <c r="B101" s="7" t="s">
        <v>84</v>
      </c>
      <c r="C101" s="210">
        <v>991</v>
      </c>
      <c r="D101" s="210" t="s">
        <v>81</v>
      </c>
      <c r="E101" s="210"/>
      <c r="F101" s="19"/>
      <c r="G101" s="19"/>
      <c r="H101" s="52">
        <f t="shared" ref="H101:I103" si="5">H102</f>
        <v>69.537999999999997</v>
      </c>
      <c r="I101" s="52">
        <f t="shared" si="5"/>
        <v>54.069699999999997</v>
      </c>
      <c r="J101" s="36">
        <f t="shared" si="2"/>
        <v>77.755615634617044</v>
      </c>
    </row>
    <row r="102" spans="1:10" ht="25.5">
      <c r="A102" s="234"/>
      <c r="B102" s="9" t="s">
        <v>147</v>
      </c>
      <c r="C102" s="208">
        <v>991</v>
      </c>
      <c r="D102" s="60" t="s">
        <v>81</v>
      </c>
      <c r="E102" s="60" t="s">
        <v>88</v>
      </c>
      <c r="F102" s="10"/>
      <c r="G102" s="10"/>
      <c r="H102" s="44">
        <f t="shared" si="5"/>
        <v>69.537999999999997</v>
      </c>
      <c r="I102" s="44">
        <f t="shared" si="5"/>
        <v>54.069699999999997</v>
      </c>
      <c r="J102" s="36">
        <f t="shared" si="2"/>
        <v>77.755615634617044</v>
      </c>
    </row>
    <row r="103" spans="1:10">
      <c r="A103" s="234"/>
      <c r="B103" s="11" t="s">
        <v>16</v>
      </c>
      <c r="C103" s="10" t="s">
        <v>11</v>
      </c>
      <c r="D103" s="10" t="s">
        <v>81</v>
      </c>
      <c r="E103" s="10" t="s">
        <v>88</v>
      </c>
      <c r="F103" s="10" t="s">
        <v>17</v>
      </c>
      <c r="G103" s="10"/>
      <c r="H103" s="31">
        <f t="shared" si="5"/>
        <v>69.537999999999997</v>
      </c>
      <c r="I103" s="31">
        <f t="shared" si="5"/>
        <v>54.069699999999997</v>
      </c>
      <c r="J103" s="36">
        <f t="shared" si="2"/>
        <v>77.755615634617044</v>
      </c>
    </row>
    <row r="104" spans="1:10">
      <c r="A104" s="234"/>
      <c r="B104" s="11" t="s">
        <v>18</v>
      </c>
      <c r="C104" s="10" t="s">
        <v>11</v>
      </c>
      <c r="D104" s="10" t="s">
        <v>81</v>
      </c>
      <c r="E104" s="10" t="s">
        <v>88</v>
      </c>
      <c r="F104" s="10" t="s">
        <v>19</v>
      </c>
      <c r="G104" s="10"/>
      <c r="H104" s="31">
        <f>H107+H116+H118+H120+H122+H105</f>
        <v>69.537999999999997</v>
      </c>
      <c r="I104" s="31">
        <f>I105+I107</f>
        <v>54.069699999999997</v>
      </c>
      <c r="J104" s="36">
        <f t="shared" si="2"/>
        <v>77.755615634617044</v>
      </c>
    </row>
    <row r="105" spans="1:10">
      <c r="A105" s="234"/>
      <c r="B105" s="11" t="s">
        <v>38</v>
      </c>
      <c r="C105" s="10" t="s">
        <v>11</v>
      </c>
      <c r="D105" s="10" t="s">
        <v>81</v>
      </c>
      <c r="E105" s="10" t="s">
        <v>88</v>
      </c>
      <c r="F105" s="10" t="s">
        <v>75</v>
      </c>
      <c r="G105" s="10"/>
      <c r="H105" s="31">
        <f>H106</f>
        <v>4</v>
      </c>
      <c r="I105" s="31">
        <f>I106</f>
        <v>4</v>
      </c>
      <c r="J105" s="36">
        <f t="shared" si="2"/>
        <v>100</v>
      </c>
    </row>
    <row r="106" spans="1:10">
      <c r="A106" s="234"/>
      <c r="B106" s="11" t="s">
        <v>36</v>
      </c>
      <c r="C106" s="10" t="s">
        <v>11</v>
      </c>
      <c r="D106" s="10" t="s">
        <v>81</v>
      </c>
      <c r="E106" s="10" t="s">
        <v>88</v>
      </c>
      <c r="F106" s="10" t="s">
        <v>75</v>
      </c>
      <c r="G106" s="10" t="s">
        <v>37</v>
      </c>
      <c r="H106" s="31">
        <v>4</v>
      </c>
      <c r="I106" s="31">
        <v>4</v>
      </c>
      <c r="J106" s="36">
        <f t="shared" si="2"/>
        <v>100</v>
      </c>
    </row>
    <row r="107" spans="1:10">
      <c r="A107" s="234"/>
      <c r="B107" s="11" t="s">
        <v>38</v>
      </c>
      <c r="C107" s="209">
        <v>991</v>
      </c>
      <c r="D107" s="10" t="s">
        <v>81</v>
      </c>
      <c r="E107" s="10" t="s">
        <v>88</v>
      </c>
      <c r="F107" s="10" t="s">
        <v>39</v>
      </c>
      <c r="G107" s="10"/>
      <c r="H107" s="31">
        <f>H108+H109</f>
        <v>65.537999999999997</v>
      </c>
      <c r="I107" s="31">
        <f>I108+I109</f>
        <v>50.069699999999997</v>
      </c>
      <c r="J107" s="36">
        <f t="shared" si="2"/>
        <v>76.397967591321077</v>
      </c>
    </row>
    <row r="108" spans="1:10" ht="25.5" hidden="1">
      <c r="A108" s="234"/>
      <c r="B108" s="11" t="s">
        <v>45</v>
      </c>
      <c r="C108" s="209">
        <v>991</v>
      </c>
      <c r="D108" s="10" t="s">
        <v>81</v>
      </c>
      <c r="E108" s="10" t="s">
        <v>88</v>
      </c>
      <c r="F108" s="10" t="s">
        <v>39</v>
      </c>
      <c r="G108" s="10" t="s">
        <v>46</v>
      </c>
      <c r="H108" s="31">
        <v>0</v>
      </c>
      <c r="I108" s="37"/>
      <c r="J108" s="36" t="e">
        <f t="shared" si="2"/>
        <v>#DIV/0!</v>
      </c>
    </row>
    <row r="109" spans="1:10">
      <c r="A109" s="234"/>
      <c r="B109" s="11" t="s">
        <v>47</v>
      </c>
      <c r="C109" s="209">
        <v>991</v>
      </c>
      <c r="D109" s="10" t="s">
        <v>81</v>
      </c>
      <c r="E109" s="10" t="s">
        <v>88</v>
      </c>
      <c r="F109" s="10" t="s">
        <v>39</v>
      </c>
      <c r="G109" s="10" t="s">
        <v>37</v>
      </c>
      <c r="H109" s="31">
        <v>65.537999999999997</v>
      </c>
      <c r="I109" s="37">
        <v>50.069699999999997</v>
      </c>
      <c r="J109" s="36">
        <f t="shared" si="2"/>
        <v>76.397967591321077</v>
      </c>
    </row>
    <row r="110" spans="1:10" ht="25.5" hidden="1">
      <c r="A110" s="234"/>
      <c r="B110" s="9" t="s">
        <v>89</v>
      </c>
      <c r="C110" s="209">
        <v>991</v>
      </c>
      <c r="D110" s="10" t="s">
        <v>81</v>
      </c>
      <c r="E110" s="10" t="s">
        <v>88</v>
      </c>
      <c r="F110" s="10"/>
      <c r="G110" s="10"/>
      <c r="H110" s="44"/>
      <c r="I110" s="37"/>
      <c r="J110" s="36" t="e">
        <f t="shared" si="2"/>
        <v>#DIV/0!</v>
      </c>
    </row>
    <row r="111" spans="1:10" ht="25.5" hidden="1">
      <c r="A111" s="234"/>
      <c r="B111" s="11" t="s">
        <v>90</v>
      </c>
      <c r="C111" s="209">
        <v>991</v>
      </c>
      <c r="D111" s="10" t="s">
        <v>81</v>
      </c>
      <c r="E111" s="10" t="s">
        <v>88</v>
      </c>
      <c r="F111" s="10" t="s">
        <v>91</v>
      </c>
      <c r="G111" s="10"/>
      <c r="H111" s="44"/>
      <c r="I111" s="37"/>
      <c r="J111" s="36" t="e">
        <f t="shared" si="2"/>
        <v>#DIV/0!</v>
      </c>
    </row>
    <row r="112" spans="1:10" ht="41.25" hidden="1" customHeight="1">
      <c r="A112" s="234"/>
      <c r="B112" s="11" t="s">
        <v>85</v>
      </c>
      <c r="C112" s="209">
        <v>991</v>
      </c>
      <c r="D112" s="10" t="s">
        <v>81</v>
      </c>
      <c r="E112" s="10" t="s">
        <v>88</v>
      </c>
      <c r="F112" s="10" t="s">
        <v>91</v>
      </c>
      <c r="G112" s="10" t="s">
        <v>23</v>
      </c>
      <c r="H112" s="44"/>
      <c r="I112" s="37"/>
      <c r="J112" s="36" t="e">
        <f t="shared" si="2"/>
        <v>#DIV/0!</v>
      </c>
    </row>
    <row r="113" spans="1:10" ht="41.25" hidden="1" customHeight="1">
      <c r="A113" s="234"/>
      <c r="B113" s="11" t="s">
        <v>86</v>
      </c>
      <c r="C113" s="209">
        <v>991</v>
      </c>
      <c r="D113" s="10" t="s">
        <v>81</v>
      </c>
      <c r="E113" s="10" t="s">
        <v>88</v>
      </c>
      <c r="F113" s="10" t="s">
        <v>91</v>
      </c>
      <c r="G113" s="10" t="s">
        <v>87</v>
      </c>
      <c r="H113" s="44"/>
      <c r="I113" s="37"/>
      <c r="J113" s="36" t="e">
        <f t="shared" si="2"/>
        <v>#DIV/0!</v>
      </c>
    </row>
    <row r="114" spans="1:10" ht="25.5" hidden="1">
      <c r="A114" s="234"/>
      <c r="B114" s="11" t="s">
        <v>45</v>
      </c>
      <c r="C114" s="209">
        <v>991</v>
      </c>
      <c r="D114" s="10" t="s">
        <v>81</v>
      </c>
      <c r="E114" s="10" t="s">
        <v>88</v>
      </c>
      <c r="F114" s="10" t="s">
        <v>91</v>
      </c>
      <c r="G114" s="10" t="s">
        <v>46</v>
      </c>
      <c r="H114" s="44"/>
      <c r="I114" s="37"/>
      <c r="J114" s="36" t="e">
        <f t="shared" si="2"/>
        <v>#DIV/0!</v>
      </c>
    </row>
    <row r="115" spans="1:10" ht="25.5" hidden="1">
      <c r="A115" s="234"/>
      <c r="B115" s="11" t="s">
        <v>42</v>
      </c>
      <c r="C115" s="209">
        <v>991</v>
      </c>
      <c r="D115" s="10" t="s">
        <v>81</v>
      </c>
      <c r="E115" s="10" t="s">
        <v>88</v>
      </c>
      <c r="F115" s="10" t="s">
        <v>91</v>
      </c>
      <c r="G115" s="10" t="s">
        <v>37</v>
      </c>
      <c r="H115" s="44"/>
      <c r="I115" s="37"/>
      <c r="J115" s="36" t="e">
        <f t="shared" si="2"/>
        <v>#DIV/0!</v>
      </c>
    </row>
    <row r="116" spans="1:10" hidden="1">
      <c r="A116" s="234"/>
      <c r="B116" s="11" t="s">
        <v>92</v>
      </c>
      <c r="C116" s="209">
        <v>991</v>
      </c>
      <c r="D116" s="10" t="s">
        <v>81</v>
      </c>
      <c r="E116" s="10" t="s">
        <v>88</v>
      </c>
      <c r="F116" s="10" t="s">
        <v>93</v>
      </c>
      <c r="G116" s="10"/>
      <c r="H116" s="44">
        <f>H117</f>
        <v>0</v>
      </c>
      <c r="I116" s="37"/>
      <c r="J116" s="36" t="e">
        <f t="shared" si="2"/>
        <v>#DIV/0!</v>
      </c>
    </row>
    <row r="117" spans="1:10" ht="25.5" hidden="1">
      <c r="A117" s="234"/>
      <c r="B117" s="11" t="s">
        <v>42</v>
      </c>
      <c r="C117" s="209">
        <v>991</v>
      </c>
      <c r="D117" s="10" t="s">
        <v>81</v>
      </c>
      <c r="E117" s="10" t="s">
        <v>88</v>
      </c>
      <c r="F117" s="10" t="s">
        <v>93</v>
      </c>
      <c r="G117" s="10" t="s">
        <v>37</v>
      </c>
      <c r="H117" s="31"/>
      <c r="I117" s="37"/>
      <c r="J117" s="36" t="e">
        <f t="shared" si="2"/>
        <v>#DIV/0!</v>
      </c>
    </row>
    <row r="118" spans="1:10" ht="25.5" hidden="1">
      <c r="A118" s="234"/>
      <c r="B118" s="11" t="s">
        <v>94</v>
      </c>
      <c r="C118" s="209">
        <v>991</v>
      </c>
      <c r="D118" s="10" t="s">
        <v>81</v>
      </c>
      <c r="E118" s="10" t="s">
        <v>88</v>
      </c>
      <c r="F118" s="10" t="s">
        <v>93</v>
      </c>
      <c r="G118" s="10"/>
      <c r="H118" s="31">
        <f>H119</f>
        <v>0</v>
      </c>
      <c r="I118" s="37"/>
      <c r="J118" s="36" t="e">
        <f t="shared" si="2"/>
        <v>#DIV/0!</v>
      </c>
    </row>
    <row r="119" spans="1:10" ht="25.5" hidden="1">
      <c r="A119" s="234"/>
      <c r="B119" s="11" t="s">
        <v>42</v>
      </c>
      <c r="C119" s="209">
        <v>991</v>
      </c>
      <c r="D119" s="10" t="s">
        <v>81</v>
      </c>
      <c r="E119" s="10" t="s">
        <v>88</v>
      </c>
      <c r="F119" s="10" t="s">
        <v>93</v>
      </c>
      <c r="G119" s="10" t="s">
        <v>37</v>
      </c>
      <c r="H119" s="31"/>
      <c r="I119" s="37"/>
      <c r="J119" s="36" t="e">
        <f t="shared" si="2"/>
        <v>#DIV/0!</v>
      </c>
    </row>
    <row r="120" spans="1:10" ht="51" hidden="1">
      <c r="A120" s="234"/>
      <c r="B120" s="11" t="s">
        <v>95</v>
      </c>
      <c r="C120" s="209">
        <v>991</v>
      </c>
      <c r="D120" s="10" t="s">
        <v>81</v>
      </c>
      <c r="E120" s="10" t="s">
        <v>88</v>
      </c>
      <c r="F120" s="10" t="s">
        <v>96</v>
      </c>
      <c r="G120" s="10"/>
      <c r="H120" s="31">
        <f>H121</f>
        <v>0</v>
      </c>
      <c r="I120" s="37"/>
      <c r="J120" s="36" t="e">
        <f t="shared" si="2"/>
        <v>#DIV/0!</v>
      </c>
    </row>
    <row r="121" spans="1:10" ht="25.5" hidden="1">
      <c r="A121" s="234"/>
      <c r="B121" s="11" t="s">
        <v>42</v>
      </c>
      <c r="C121" s="209">
        <v>991</v>
      </c>
      <c r="D121" s="10" t="s">
        <v>81</v>
      </c>
      <c r="E121" s="10" t="s">
        <v>88</v>
      </c>
      <c r="F121" s="10" t="s">
        <v>96</v>
      </c>
      <c r="G121" s="10" t="s">
        <v>37</v>
      </c>
      <c r="H121" s="31"/>
      <c r="I121" s="37"/>
      <c r="J121" s="36" t="e">
        <f t="shared" si="2"/>
        <v>#DIV/0!</v>
      </c>
    </row>
    <row r="122" spans="1:10" hidden="1">
      <c r="A122" s="234"/>
      <c r="B122" s="11" t="s">
        <v>20</v>
      </c>
      <c r="C122" s="209">
        <v>991</v>
      </c>
      <c r="D122" s="10" t="s">
        <v>81</v>
      </c>
      <c r="E122" s="10" t="s">
        <v>88</v>
      </c>
      <c r="F122" s="10" t="s">
        <v>21</v>
      </c>
      <c r="G122" s="10"/>
      <c r="H122" s="31">
        <f>H123</f>
        <v>0</v>
      </c>
      <c r="I122" s="31">
        <f>I123</f>
        <v>0</v>
      </c>
      <c r="J122" s="36" t="e">
        <f t="shared" si="2"/>
        <v>#DIV/0!</v>
      </c>
    </row>
    <row r="123" spans="1:10" hidden="1">
      <c r="A123" s="234"/>
      <c r="B123" s="11" t="s">
        <v>47</v>
      </c>
      <c r="C123" s="209">
        <v>991</v>
      </c>
      <c r="D123" s="10" t="s">
        <v>81</v>
      </c>
      <c r="E123" s="10" t="s">
        <v>88</v>
      </c>
      <c r="F123" s="10" t="s">
        <v>21</v>
      </c>
      <c r="G123" s="10" t="s">
        <v>37</v>
      </c>
      <c r="H123" s="31">
        <v>0</v>
      </c>
      <c r="I123" s="37">
        <v>0</v>
      </c>
      <c r="J123" s="36" t="e">
        <f t="shared" si="2"/>
        <v>#DIV/0!</v>
      </c>
    </row>
    <row r="124" spans="1:10" s="13" customFormat="1" hidden="1">
      <c r="A124" s="234"/>
      <c r="B124" s="9" t="s">
        <v>97</v>
      </c>
      <c r="C124" s="204">
        <v>991</v>
      </c>
      <c r="D124" s="21" t="s">
        <v>28</v>
      </c>
      <c r="E124" s="204">
        <v>12</v>
      </c>
      <c r="F124" s="21"/>
      <c r="G124" s="211"/>
      <c r="H124" s="48">
        <f>H125</f>
        <v>0</v>
      </c>
      <c r="I124" s="43"/>
      <c r="J124" s="36" t="e">
        <f t="shared" si="2"/>
        <v>#DIV/0!</v>
      </c>
    </row>
    <row r="125" spans="1:10" hidden="1">
      <c r="A125" s="234"/>
      <c r="B125" s="11" t="s">
        <v>16</v>
      </c>
      <c r="C125" s="203">
        <v>991</v>
      </c>
      <c r="D125" s="20" t="s">
        <v>28</v>
      </c>
      <c r="E125" s="203">
        <v>12</v>
      </c>
      <c r="F125" s="20" t="s">
        <v>17</v>
      </c>
      <c r="G125" s="212"/>
      <c r="H125" s="49">
        <f>H126</f>
        <v>0</v>
      </c>
      <c r="I125" s="37"/>
      <c r="J125" s="36" t="e">
        <f t="shared" si="2"/>
        <v>#DIV/0!</v>
      </c>
    </row>
    <row r="126" spans="1:10" hidden="1">
      <c r="A126" s="234"/>
      <c r="B126" s="11" t="s">
        <v>18</v>
      </c>
      <c r="C126" s="203">
        <v>991</v>
      </c>
      <c r="D126" s="20" t="s">
        <v>28</v>
      </c>
      <c r="E126" s="203">
        <v>12</v>
      </c>
      <c r="F126" s="20" t="s">
        <v>19</v>
      </c>
      <c r="G126" s="212"/>
      <c r="H126" s="49">
        <f>H127</f>
        <v>0</v>
      </c>
      <c r="I126" s="37"/>
      <c r="J126" s="36" t="e">
        <f t="shared" si="2"/>
        <v>#DIV/0!</v>
      </c>
    </row>
    <row r="127" spans="1:10" hidden="1">
      <c r="A127" s="234"/>
      <c r="B127" s="11" t="s">
        <v>38</v>
      </c>
      <c r="C127" s="203">
        <v>991</v>
      </c>
      <c r="D127" s="20" t="s">
        <v>28</v>
      </c>
      <c r="E127" s="203">
        <v>12</v>
      </c>
      <c r="F127" s="20" t="s">
        <v>39</v>
      </c>
      <c r="G127" s="212"/>
      <c r="H127" s="49">
        <f>H128</f>
        <v>0</v>
      </c>
      <c r="I127" s="37"/>
      <c r="J127" s="36" t="e">
        <f t="shared" si="2"/>
        <v>#DIV/0!</v>
      </c>
    </row>
    <row r="128" spans="1:10" ht="25.5" hidden="1">
      <c r="A128" s="234"/>
      <c r="B128" s="11" t="s">
        <v>42</v>
      </c>
      <c r="C128" s="203">
        <v>991</v>
      </c>
      <c r="D128" s="20" t="s">
        <v>28</v>
      </c>
      <c r="E128" s="203">
        <v>12</v>
      </c>
      <c r="F128" s="20" t="s">
        <v>39</v>
      </c>
      <c r="G128" s="212">
        <v>244</v>
      </c>
      <c r="H128" s="49"/>
      <c r="I128" s="37"/>
      <c r="J128" s="36" t="e">
        <f t="shared" si="2"/>
        <v>#DIV/0!</v>
      </c>
    </row>
    <row r="129" spans="1:10">
      <c r="A129" s="234"/>
      <c r="B129" s="9" t="s">
        <v>97</v>
      </c>
      <c r="C129" s="204">
        <v>991</v>
      </c>
      <c r="D129" s="21" t="s">
        <v>28</v>
      </c>
      <c r="E129" s="204">
        <v>12</v>
      </c>
      <c r="F129" s="21"/>
      <c r="G129" s="211"/>
      <c r="H129" s="48">
        <f t="shared" ref="H129:I132" si="6">H130</f>
        <v>18</v>
      </c>
      <c r="I129" s="43">
        <f t="shared" si="6"/>
        <v>8</v>
      </c>
      <c r="J129" s="36">
        <f t="shared" si="2"/>
        <v>44.444444444444443</v>
      </c>
    </row>
    <row r="130" spans="1:10">
      <c r="A130" s="234"/>
      <c r="B130" s="11" t="s">
        <v>16</v>
      </c>
      <c r="C130" s="203">
        <v>991</v>
      </c>
      <c r="D130" s="20" t="s">
        <v>28</v>
      </c>
      <c r="E130" s="203">
        <v>12</v>
      </c>
      <c r="F130" s="20" t="s">
        <v>17</v>
      </c>
      <c r="G130" s="212"/>
      <c r="H130" s="49">
        <f t="shared" si="6"/>
        <v>18</v>
      </c>
      <c r="I130" s="37">
        <f t="shared" si="6"/>
        <v>8</v>
      </c>
      <c r="J130" s="36">
        <f t="shared" si="2"/>
        <v>44.444444444444443</v>
      </c>
    </row>
    <row r="131" spans="1:10">
      <c r="A131" s="234"/>
      <c r="B131" s="11" t="s">
        <v>18</v>
      </c>
      <c r="C131" s="203">
        <v>991</v>
      </c>
      <c r="D131" s="20" t="s">
        <v>28</v>
      </c>
      <c r="E131" s="203">
        <v>12</v>
      </c>
      <c r="F131" s="20" t="s">
        <v>19</v>
      </c>
      <c r="G131" s="212"/>
      <c r="H131" s="49">
        <f t="shared" si="6"/>
        <v>18</v>
      </c>
      <c r="I131" s="37">
        <f t="shared" si="6"/>
        <v>8</v>
      </c>
      <c r="J131" s="36">
        <f t="shared" si="2"/>
        <v>44.444444444444443</v>
      </c>
    </row>
    <row r="132" spans="1:10">
      <c r="A132" s="234"/>
      <c r="B132" s="11" t="s">
        <v>38</v>
      </c>
      <c r="C132" s="203">
        <v>991</v>
      </c>
      <c r="D132" s="20" t="s">
        <v>28</v>
      </c>
      <c r="E132" s="203">
        <v>12</v>
      </c>
      <c r="F132" s="20" t="s">
        <v>39</v>
      </c>
      <c r="G132" s="212"/>
      <c r="H132" s="49">
        <f t="shared" si="6"/>
        <v>18</v>
      </c>
      <c r="I132" s="37">
        <f t="shared" si="6"/>
        <v>8</v>
      </c>
      <c r="J132" s="36">
        <f t="shared" si="2"/>
        <v>44.444444444444443</v>
      </c>
    </row>
    <row r="133" spans="1:10" ht="25.5">
      <c r="A133" s="234"/>
      <c r="B133" s="11" t="s">
        <v>42</v>
      </c>
      <c r="C133" s="203">
        <v>991</v>
      </c>
      <c r="D133" s="20" t="s">
        <v>28</v>
      </c>
      <c r="E133" s="203">
        <v>12</v>
      </c>
      <c r="F133" s="20" t="s">
        <v>39</v>
      </c>
      <c r="G133" s="212">
        <v>244</v>
      </c>
      <c r="H133" s="49">
        <v>18</v>
      </c>
      <c r="I133" s="37">
        <v>8</v>
      </c>
      <c r="J133" s="36">
        <f t="shared" si="2"/>
        <v>44.444444444444443</v>
      </c>
    </row>
    <row r="134" spans="1:10">
      <c r="A134" s="234"/>
      <c r="B134" s="7" t="s">
        <v>98</v>
      </c>
      <c r="C134" s="210">
        <v>991</v>
      </c>
      <c r="D134" s="210" t="s">
        <v>99</v>
      </c>
      <c r="E134" s="210"/>
      <c r="F134" s="22"/>
      <c r="G134" s="19"/>
      <c r="H134" s="52">
        <f>H135+H152</f>
        <v>555.62073000000009</v>
      </c>
      <c r="I134" s="52">
        <f>I135+I152</f>
        <v>251.56695999999999</v>
      </c>
      <c r="J134" s="36">
        <f t="shared" ref="J134:J196" si="7">I134/H134*100</f>
        <v>45.27674120438234</v>
      </c>
    </row>
    <row r="135" spans="1:10" s="25" customFormat="1">
      <c r="A135" s="234"/>
      <c r="B135" s="23" t="s">
        <v>100</v>
      </c>
      <c r="C135" s="213">
        <v>991</v>
      </c>
      <c r="D135" s="35" t="s">
        <v>99</v>
      </c>
      <c r="E135" s="35" t="s">
        <v>15</v>
      </c>
      <c r="F135" s="24"/>
      <c r="G135" s="214"/>
      <c r="H135" s="205">
        <f>H136</f>
        <v>84.429840000000013</v>
      </c>
      <c r="I135" s="205">
        <f>I136</f>
        <v>84.429840000000013</v>
      </c>
      <c r="J135" s="36">
        <f t="shared" si="7"/>
        <v>100</v>
      </c>
    </row>
    <row r="136" spans="1:10" s="25" customFormat="1">
      <c r="A136" s="234"/>
      <c r="B136" s="12" t="s">
        <v>16</v>
      </c>
      <c r="C136" s="14" t="s">
        <v>11</v>
      </c>
      <c r="D136" s="14" t="s">
        <v>99</v>
      </c>
      <c r="E136" s="14" t="s">
        <v>15</v>
      </c>
      <c r="F136" s="14" t="s">
        <v>17</v>
      </c>
      <c r="G136" s="214"/>
      <c r="H136" s="41">
        <f>H137</f>
        <v>84.429840000000013</v>
      </c>
      <c r="I136" s="41">
        <f>I137</f>
        <v>84.429840000000013</v>
      </c>
      <c r="J136" s="36">
        <f t="shared" si="7"/>
        <v>100</v>
      </c>
    </row>
    <row r="137" spans="1:10" s="25" customFormat="1">
      <c r="A137" s="234"/>
      <c r="B137" s="12" t="s">
        <v>18</v>
      </c>
      <c r="C137" s="14" t="s">
        <v>11</v>
      </c>
      <c r="D137" s="14" t="s">
        <v>99</v>
      </c>
      <c r="E137" s="14" t="s">
        <v>15</v>
      </c>
      <c r="F137" s="14" t="s">
        <v>19</v>
      </c>
      <c r="G137" s="214"/>
      <c r="H137" s="41">
        <f>H138+H140+H146+H142+H144+H148+H150</f>
        <v>84.429840000000013</v>
      </c>
      <c r="I137" s="41">
        <f>I138+I140+I146+I142+I144+I148+I150</f>
        <v>84.429840000000013</v>
      </c>
      <c r="J137" s="36">
        <f t="shared" si="7"/>
        <v>100</v>
      </c>
    </row>
    <row r="138" spans="1:10" s="25" customFormat="1" ht="38.25" hidden="1">
      <c r="A138" s="53"/>
      <c r="B138" s="26" t="s">
        <v>74</v>
      </c>
      <c r="C138" s="14" t="s">
        <v>11</v>
      </c>
      <c r="D138" s="14" t="s">
        <v>99</v>
      </c>
      <c r="E138" s="14" t="s">
        <v>15</v>
      </c>
      <c r="F138" s="14" t="s">
        <v>75</v>
      </c>
      <c r="G138" s="14"/>
      <c r="H138" s="47">
        <f>H139</f>
        <v>0</v>
      </c>
      <c r="I138" s="47">
        <f>I139</f>
        <v>0</v>
      </c>
      <c r="J138" s="36" t="e">
        <f t="shared" si="7"/>
        <v>#DIV/0!</v>
      </c>
    </row>
    <row r="139" spans="1:10" s="25" customFormat="1" ht="25.5" hidden="1">
      <c r="A139" s="56"/>
      <c r="B139" s="12" t="s">
        <v>42</v>
      </c>
      <c r="C139" s="14" t="s">
        <v>11</v>
      </c>
      <c r="D139" s="14" t="s">
        <v>99</v>
      </c>
      <c r="E139" s="14" t="s">
        <v>15</v>
      </c>
      <c r="F139" s="14" t="s">
        <v>75</v>
      </c>
      <c r="G139" s="14" t="s">
        <v>37</v>
      </c>
      <c r="H139" s="47"/>
      <c r="I139" s="47"/>
      <c r="J139" s="36" t="e">
        <f t="shared" si="7"/>
        <v>#DIV/0!</v>
      </c>
    </row>
    <row r="140" spans="1:10" s="25" customFormat="1" hidden="1">
      <c r="A140" s="57"/>
      <c r="B140" s="12" t="s">
        <v>38</v>
      </c>
      <c r="C140" s="14" t="s">
        <v>11</v>
      </c>
      <c r="D140" s="14" t="s">
        <v>99</v>
      </c>
      <c r="E140" s="14" t="s">
        <v>15</v>
      </c>
      <c r="F140" s="14" t="s">
        <v>39</v>
      </c>
      <c r="G140" s="14"/>
      <c r="H140" s="47">
        <f>H141</f>
        <v>0</v>
      </c>
      <c r="I140" s="47">
        <f>I141</f>
        <v>0</v>
      </c>
      <c r="J140" s="36" t="e">
        <f t="shared" si="7"/>
        <v>#DIV/0!</v>
      </c>
    </row>
    <row r="141" spans="1:10" s="25" customFormat="1" ht="25.5" hidden="1">
      <c r="A141" s="57"/>
      <c r="B141" s="12" t="s">
        <v>101</v>
      </c>
      <c r="C141" s="14" t="s">
        <v>11</v>
      </c>
      <c r="D141" s="14" t="s">
        <v>99</v>
      </c>
      <c r="E141" s="14" t="s">
        <v>15</v>
      </c>
      <c r="F141" s="14" t="s">
        <v>39</v>
      </c>
      <c r="G141" s="14" t="s">
        <v>37</v>
      </c>
      <c r="H141" s="47"/>
      <c r="I141" s="47"/>
      <c r="J141" s="36" t="e">
        <f t="shared" si="7"/>
        <v>#DIV/0!</v>
      </c>
    </row>
    <row r="142" spans="1:10" s="25" customFormat="1" ht="38.25" hidden="1">
      <c r="A142" s="57"/>
      <c r="B142" s="27" t="s">
        <v>102</v>
      </c>
      <c r="C142" s="14" t="s">
        <v>11</v>
      </c>
      <c r="D142" s="14" t="s">
        <v>99</v>
      </c>
      <c r="E142" s="14" t="s">
        <v>15</v>
      </c>
      <c r="F142" s="14" t="s">
        <v>75</v>
      </c>
      <c r="G142" s="14"/>
      <c r="H142" s="47">
        <f>H143</f>
        <v>0</v>
      </c>
      <c r="I142" s="47">
        <f>I143</f>
        <v>0</v>
      </c>
      <c r="J142" s="36" t="e">
        <f t="shared" si="7"/>
        <v>#DIV/0!</v>
      </c>
    </row>
    <row r="143" spans="1:10" s="25" customFormat="1" ht="25.5" hidden="1">
      <c r="A143" s="57"/>
      <c r="B143" s="12" t="s">
        <v>42</v>
      </c>
      <c r="C143" s="14" t="s">
        <v>11</v>
      </c>
      <c r="D143" s="14" t="s">
        <v>99</v>
      </c>
      <c r="E143" s="14" t="s">
        <v>15</v>
      </c>
      <c r="F143" s="14" t="s">
        <v>75</v>
      </c>
      <c r="G143" s="14" t="s">
        <v>37</v>
      </c>
      <c r="H143" s="47"/>
      <c r="I143" s="47"/>
      <c r="J143" s="36" t="e">
        <f t="shared" si="7"/>
        <v>#DIV/0!</v>
      </c>
    </row>
    <row r="144" spans="1:10" s="25" customFormat="1" hidden="1">
      <c r="A144" s="57"/>
      <c r="B144" s="12" t="s">
        <v>38</v>
      </c>
      <c r="C144" s="14" t="s">
        <v>11</v>
      </c>
      <c r="D144" s="14" t="s">
        <v>99</v>
      </c>
      <c r="E144" s="14" t="s">
        <v>15</v>
      </c>
      <c r="F144" s="14" t="s">
        <v>39</v>
      </c>
      <c r="G144" s="14"/>
      <c r="H144" s="47">
        <f>H145</f>
        <v>0</v>
      </c>
      <c r="I144" s="47">
        <f>I145</f>
        <v>0</v>
      </c>
      <c r="J144" s="36" t="e">
        <f t="shared" si="7"/>
        <v>#DIV/0!</v>
      </c>
    </row>
    <row r="145" spans="1:10" s="25" customFormat="1" ht="25.5" hidden="1">
      <c r="A145" s="57"/>
      <c r="B145" s="12" t="s">
        <v>42</v>
      </c>
      <c r="C145" s="14" t="s">
        <v>11</v>
      </c>
      <c r="D145" s="14" t="s">
        <v>99</v>
      </c>
      <c r="E145" s="14" t="s">
        <v>15</v>
      </c>
      <c r="F145" s="14" t="s">
        <v>39</v>
      </c>
      <c r="G145" s="14" t="s">
        <v>37</v>
      </c>
      <c r="H145" s="47"/>
      <c r="I145" s="47"/>
      <c r="J145" s="36" t="e">
        <f t="shared" si="7"/>
        <v>#DIV/0!</v>
      </c>
    </row>
    <row r="146" spans="1:10" s="25" customFormat="1" ht="25.5" hidden="1">
      <c r="A146" s="57"/>
      <c r="B146" s="28" t="s">
        <v>103</v>
      </c>
      <c r="C146" s="214">
        <v>991</v>
      </c>
      <c r="D146" s="10" t="s">
        <v>99</v>
      </c>
      <c r="E146" s="10" t="s">
        <v>15</v>
      </c>
      <c r="F146" s="24" t="s">
        <v>149</v>
      </c>
      <c r="G146" s="214"/>
      <c r="H146" s="41">
        <f>H147</f>
        <v>0</v>
      </c>
      <c r="I146" s="41">
        <f>I147</f>
        <v>0</v>
      </c>
      <c r="J146" s="36" t="e">
        <f t="shared" si="7"/>
        <v>#DIV/0!</v>
      </c>
    </row>
    <row r="147" spans="1:10" s="25" customFormat="1" hidden="1">
      <c r="A147" s="57"/>
      <c r="B147" s="11" t="s">
        <v>36</v>
      </c>
      <c r="C147" s="214">
        <v>991</v>
      </c>
      <c r="D147" s="10" t="s">
        <v>99</v>
      </c>
      <c r="E147" s="10" t="s">
        <v>15</v>
      </c>
      <c r="F147" s="24" t="s">
        <v>149</v>
      </c>
      <c r="G147" s="214">
        <v>244</v>
      </c>
      <c r="H147" s="41">
        <v>0</v>
      </c>
      <c r="I147" s="50">
        <v>0</v>
      </c>
      <c r="J147" s="36" t="e">
        <f t="shared" si="7"/>
        <v>#DIV/0!</v>
      </c>
    </row>
    <row r="148" spans="1:10" s="25" customFormat="1">
      <c r="A148" s="57"/>
      <c r="B148" s="11" t="s">
        <v>38</v>
      </c>
      <c r="C148" s="214">
        <v>991</v>
      </c>
      <c r="D148" s="10" t="s">
        <v>99</v>
      </c>
      <c r="E148" s="10" t="s">
        <v>15</v>
      </c>
      <c r="F148" s="24" t="s">
        <v>39</v>
      </c>
      <c r="G148" s="214"/>
      <c r="H148" s="41">
        <f>H149</f>
        <v>0.35304000000000002</v>
      </c>
      <c r="I148" s="41">
        <f>I149</f>
        <v>0.35304000000000002</v>
      </c>
      <c r="J148" s="36">
        <f t="shared" si="7"/>
        <v>100</v>
      </c>
    </row>
    <row r="149" spans="1:10" s="25" customFormat="1">
      <c r="A149" s="57"/>
      <c r="B149" s="11" t="s">
        <v>148</v>
      </c>
      <c r="C149" s="214">
        <v>991</v>
      </c>
      <c r="D149" s="10" t="s">
        <v>99</v>
      </c>
      <c r="E149" s="10" t="s">
        <v>15</v>
      </c>
      <c r="F149" s="24" t="s">
        <v>39</v>
      </c>
      <c r="G149" s="214">
        <v>247</v>
      </c>
      <c r="H149" s="41">
        <v>0.35304000000000002</v>
      </c>
      <c r="I149" s="50">
        <v>0.35304000000000002</v>
      </c>
      <c r="J149" s="36">
        <f t="shared" si="7"/>
        <v>100</v>
      </c>
    </row>
    <row r="150" spans="1:10" s="25" customFormat="1" ht="38.25">
      <c r="A150" s="57"/>
      <c r="B150" s="11" t="s">
        <v>104</v>
      </c>
      <c r="C150" s="214">
        <v>991</v>
      </c>
      <c r="D150" s="10" t="s">
        <v>99</v>
      </c>
      <c r="E150" s="10" t="s">
        <v>15</v>
      </c>
      <c r="F150" s="24" t="s">
        <v>75</v>
      </c>
      <c r="G150" s="214"/>
      <c r="H150" s="41">
        <f>H151</f>
        <v>84.076800000000006</v>
      </c>
      <c r="I150" s="41">
        <f>I151</f>
        <v>84.076800000000006</v>
      </c>
      <c r="J150" s="36">
        <f t="shared" si="7"/>
        <v>100</v>
      </c>
    </row>
    <row r="151" spans="1:10" s="25" customFormat="1">
      <c r="A151" s="57"/>
      <c r="B151" s="11" t="s">
        <v>36</v>
      </c>
      <c r="C151" s="214">
        <v>991</v>
      </c>
      <c r="D151" s="10" t="s">
        <v>99</v>
      </c>
      <c r="E151" s="10" t="s">
        <v>15</v>
      </c>
      <c r="F151" s="24" t="s">
        <v>75</v>
      </c>
      <c r="G151" s="214">
        <v>244</v>
      </c>
      <c r="H151" s="41">
        <v>84.076800000000006</v>
      </c>
      <c r="I151" s="50">
        <v>84.076800000000006</v>
      </c>
      <c r="J151" s="36">
        <f t="shared" si="7"/>
        <v>100</v>
      </c>
    </row>
    <row r="152" spans="1:10">
      <c r="A152" s="57"/>
      <c r="B152" s="9" t="s">
        <v>105</v>
      </c>
      <c r="C152" s="204">
        <v>991</v>
      </c>
      <c r="D152" s="60" t="s">
        <v>99</v>
      </c>
      <c r="E152" s="60" t="s">
        <v>81</v>
      </c>
      <c r="F152" s="60"/>
      <c r="G152" s="10"/>
      <c r="H152" s="44">
        <f>H155</f>
        <v>471.19089000000002</v>
      </c>
      <c r="I152" s="44">
        <f>I155</f>
        <v>167.13711999999998</v>
      </c>
      <c r="J152" s="36">
        <f t="shared" si="7"/>
        <v>35.47121210259391</v>
      </c>
    </row>
    <row r="153" spans="1:10" ht="29.25" hidden="1" customHeight="1">
      <c r="A153" s="57"/>
      <c r="B153" s="11" t="s">
        <v>106</v>
      </c>
      <c r="C153" s="203">
        <v>988</v>
      </c>
      <c r="D153" s="10" t="s">
        <v>99</v>
      </c>
      <c r="E153" s="10" t="s">
        <v>81</v>
      </c>
      <c r="F153" s="24" t="s">
        <v>107</v>
      </c>
      <c r="G153" s="10"/>
      <c r="H153" s="31">
        <f>H154</f>
        <v>0</v>
      </c>
      <c r="I153" s="31">
        <f>I154</f>
        <v>1</v>
      </c>
      <c r="J153" s="36" t="e">
        <f t="shared" si="7"/>
        <v>#DIV/0!</v>
      </c>
    </row>
    <row r="154" spans="1:10" ht="34.5" hidden="1" customHeight="1">
      <c r="A154" s="57"/>
      <c r="B154" s="11" t="s">
        <v>101</v>
      </c>
      <c r="C154" s="203">
        <v>989</v>
      </c>
      <c r="D154" s="10" t="s">
        <v>99</v>
      </c>
      <c r="E154" s="10" t="s">
        <v>81</v>
      </c>
      <c r="F154" s="24" t="s">
        <v>107</v>
      </c>
      <c r="G154" s="10" t="s">
        <v>37</v>
      </c>
      <c r="H154" s="31">
        <v>0</v>
      </c>
      <c r="I154" s="31">
        <v>1</v>
      </c>
      <c r="J154" s="36" t="e">
        <f t="shared" si="7"/>
        <v>#DIV/0!</v>
      </c>
    </row>
    <row r="155" spans="1:10" ht="14.25" customHeight="1">
      <c r="A155" s="57"/>
      <c r="B155" s="11" t="s">
        <v>16</v>
      </c>
      <c r="C155" s="10" t="s">
        <v>11</v>
      </c>
      <c r="D155" s="10" t="s">
        <v>99</v>
      </c>
      <c r="E155" s="10" t="s">
        <v>81</v>
      </c>
      <c r="F155" s="10" t="s">
        <v>17</v>
      </c>
      <c r="G155" s="10"/>
      <c r="H155" s="31">
        <f>H156+H163</f>
        <v>471.19089000000002</v>
      </c>
      <c r="I155" s="31">
        <f>I156+I163</f>
        <v>167.13711999999998</v>
      </c>
      <c r="J155" s="36">
        <f t="shared" si="7"/>
        <v>35.47121210259391</v>
      </c>
    </row>
    <row r="156" spans="1:10" ht="18" customHeight="1">
      <c r="A156" s="57"/>
      <c r="B156" s="11" t="s">
        <v>18</v>
      </c>
      <c r="C156" s="10" t="s">
        <v>11</v>
      </c>
      <c r="D156" s="10" t="s">
        <v>99</v>
      </c>
      <c r="E156" s="10" t="s">
        <v>81</v>
      </c>
      <c r="F156" s="10" t="s">
        <v>19</v>
      </c>
      <c r="G156" s="10"/>
      <c r="H156" s="31">
        <f>H165+H167+H169+H173+H171</f>
        <v>471.19089000000002</v>
      </c>
      <c r="I156" s="31">
        <f>I165+I167+I169+I173+I171</f>
        <v>167.13711999999998</v>
      </c>
      <c r="J156" s="36">
        <f t="shared" si="7"/>
        <v>35.47121210259391</v>
      </c>
    </row>
    <row r="157" spans="1:10" ht="52.5" hidden="1" customHeight="1">
      <c r="A157" s="57"/>
      <c r="B157" s="29" t="s">
        <v>74</v>
      </c>
      <c r="C157" s="14" t="s">
        <v>11</v>
      </c>
      <c r="D157" s="10" t="s">
        <v>99</v>
      </c>
      <c r="E157" s="10" t="s">
        <v>81</v>
      </c>
      <c r="F157" s="14" t="s">
        <v>75</v>
      </c>
      <c r="G157" s="14"/>
      <c r="H157" s="31">
        <f>H158</f>
        <v>0</v>
      </c>
      <c r="I157" s="31">
        <f>I158</f>
        <v>0</v>
      </c>
      <c r="J157" s="36" t="e">
        <f t="shared" si="7"/>
        <v>#DIV/0!</v>
      </c>
    </row>
    <row r="158" spans="1:10" ht="18" hidden="1" customHeight="1">
      <c r="A158" s="57"/>
      <c r="B158" s="11" t="s">
        <v>42</v>
      </c>
      <c r="C158" s="14" t="s">
        <v>11</v>
      </c>
      <c r="D158" s="10" t="s">
        <v>99</v>
      </c>
      <c r="E158" s="10" t="s">
        <v>81</v>
      </c>
      <c r="F158" s="14" t="s">
        <v>75</v>
      </c>
      <c r="G158" s="14" t="s">
        <v>37</v>
      </c>
      <c r="H158" s="31"/>
      <c r="I158" s="31"/>
      <c r="J158" s="36" t="e">
        <f t="shared" si="7"/>
        <v>#DIV/0!</v>
      </c>
    </row>
    <row r="159" spans="1:10" ht="23.25" hidden="1" customHeight="1">
      <c r="A159" s="57"/>
      <c r="B159" s="12" t="s">
        <v>38</v>
      </c>
      <c r="C159" s="203">
        <v>990</v>
      </c>
      <c r="D159" s="10" t="s">
        <v>99</v>
      </c>
      <c r="E159" s="10" t="s">
        <v>81</v>
      </c>
      <c r="F159" s="24" t="s">
        <v>39</v>
      </c>
      <c r="G159" s="10"/>
      <c r="H159" s="31">
        <f>H160</f>
        <v>0</v>
      </c>
      <c r="I159" s="31">
        <f>I160</f>
        <v>0</v>
      </c>
      <c r="J159" s="36" t="e">
        <f t="shared" si="7"/>
        <v>#DIV/0!</v>
      </c>
    </row>
    <row r="160" spans="1:10" ht="25.5" hidden="1">
      <c r="A160" s="57"/>
      <c r="B160" s="11" t="s">
        <v>42</v>
      </c>
      <c r="C160" s="203">
        <v>991</v>
      </c>
      <c r="D160" s="10" t="s">
        <v>99</v>
      </c>
      <c r="E160" s="10" t="s">
        <v>81</v>
      </c>
      <c r="F160" s="24" t="s">
        <v>39</v>
      </c>
      <c r="G160" s="10" t="s">
        <v>37</v>
      </c>
      <c r="H160" s="31"/>
      <c r="I160" s="31"/>
      <c r="J160" s="36" t="e">
        <f t="shared" si="7"/>
        <v>#DIV/0!</v>
      </c>
    </row>
    <row r="161" spans="1:10" ht="25.5" hidden="1">
      <c r="A161" s="57"/>
      <c r="B161" s="11" t="s">
        <v>108</v>
      </c>
      <c r="C161" s="203">
        <v>992</v>
      </c>
      <c r="D161" s="10" t="s">
        <v>99</v>
      </c>
      <c r="E161" s="10" t="s">
        <v>81</v>
      </c>
      <c r="F161" s="24" t="s">
        <v>109</v>
      </c>
      <c r="G161" s="10"/>
      <c r="H161" s="31">
        <f>H162</f>
        <v>0</v>
      </c>
      <c r="I161" s="31">
        <f>I162</f>
        <v>1</v>
      </c>
      <c r="J161" s="36" t="e">
        <f t="shared" si="7"/>
        <v>#DIV/0!</v>
      </c>
    </row>
    <row r="162" spans="1:10" ht="25.5" hidden="1">
      <c r="A162" s="57"/>
      <c r="B162" s="11" t="s">
        <v>101</v>
      </c>
      <c r="C162" s="203">
        <v>993</v>
      </c>
      <c r="D162" s="10" t="s">
        <v>99</v>
      </c>
      <c r="E162" s="10" t="s">
        <v>81</v>
      </c>
      <c r="F162" s="24" t="s">
        <v>109</v>
      </c>
      <c r="G162" s="10" t="s">
        <v>37</v>
      </c>
      <c r="H162" s="31">
        <v>0</v>
      </c>
      <c r="I162" s="31">
        <v>1</v>
      </c>
      <c r="J162" s="36" t="e">
        <f t="shared" si="7"/>
        <v>#DIV/0!</v>
      </c>
    </row>
    <row r="163" spans="1:10" hidden="1">
      <c r="A163" s="30"/>
      <c r="B163" s="11" t="s">
        <v>38</v>
      </c>
      <c r="C163" s="203">
        <v>991</v>
      </c>
      <c r="D163" s="10" t="s">
        <v>99</v>
      </c>
      <c r="E163" s="10" t="s">
        <v>81</v>
      </c>
      <c r="F163" s="24" t="s">
        <v>39</v>
      </c>
      <c r="G163" s="10"/>
      <c r="H163" s="31">
        <f>H164</f>
        <v>0</v>
      </c>
      <c r="I163" s="31">
        <f>I164</f>
        <v>0</v>
      </c>
      <c r="J163" s="36" t="e">
        <f t="shared" si="7"/>
        <v>#DIV/0!</v>
      </c>
    </row>
    <row r="164" spans="1:10" hidden="1">
      <c r="A164" s="30"/>
      <c r="B164" s="11" t="s">
        <v>63</v>
      </c>
      <c r="C164" s="203">
        <v>991</v>
      </c>
      <c r="D164" s="10" t="s">
        <v>99</v>
      </c>
      <c r="E164" s="10" t="s">
        <v>81</v>
      </c>
      <c r="F164" s="24" t="s">
        <v>39</v>
      </c>
      <c r="G164" s="10" t="s">
        <v>37</v>
      </c>
      <c r="H164" s="31"/>
      <c r="I164" s="31"/>
      <c r="J164" s="36" t="e">
        <f t="shared" si="7"/>
        <v>#DIV/0!</v>
      </c>
    </row>
    <row r="165" spans="1:10" hidden="1">
      <c r="A165" s="57"/>
      <c r="B165" s="11" t="s">
        <v>20</v>
      </c>
      <c r="C165" s="203">
        <v>991</v>
      </c>
      <c r="D165" s="10" t="s">
        <v>99</v>
      </c>
      <c r="E165" s="10" t="s">
        <v>81</v>
      </c>
      <c r="F165" s="10" t="s">
        <v>21</v>
      </c>
      <c r="G165" s="10"/>
      <c r="H165" s="41">
        <f>H166</f>
        <v>0</v>
      </c>
      <c r="I165" s="41">
        <f>I166</f>
        <v>0</v>
      </c>
      <c r="J165" s="36" t="e">
        <f t="shared" si="7"/>
        <v>#DIV/0!</v>
      </c>
    </row>
    <row r="166" spans="1:10" hidden="1">
      <c r="A166" s="57"/>
      <c r="B166" s="11" t="s">
        <v>36</v>
      </c>
      <c r="C166" s="203">
        <v>991</v>
      </c>
      <c r="D166" s="10" t="s">
        <v>99</v>
      </c>
      <c r="E166" s="10" t="s">
        <v>81</v>
      </c>
      <c r="F166" s="10" t="s">
        <v>21</v>
      </c>
      <c r="G166" s="10" t="s">
        <v>37</v>
      </c>
      <c r="H166" s="31">
        <v>0</v>
      </c>
      <c r="I166" s="37">
        <v>0</v>
      </c>
      <c r="J166" s="36" t="e">
        <f t="shared" si="7"/>
        <v>#DIV/0!</v>
      </c>
    </row>
    <row r="167" spans="1:10" ht="38.25">
      <c r="A167" s="57"/>
      <c r="B167" s="11" t="s">
        <v>110</v>
      </c>
      <c r="C167" s="203">
        <v>991</v>
      </c>
      <c r="D167" s="10" t="s">
        <v>99</v>
      </c>
      <c r="E167" s="10" t="s">
        <v>81</v>
      </c>
      <c r="F167" s="10" t="s">
        <v>111</v>
      </c>
      <c r="G167" s="10"/>
      <c r="H167" s="31">
        <f>H168</f>
        <v>0.1</v>
      </c>
      <c r="I167" s="31">
        <f>I168</f>
        <v>0.1</v>
      </c>
      <c r="J167" s="36">
        <f t="shared" si="7"/>
        <v>100</v>
      </c>
    </row>
    <row r="168" spans="1:10">
      <c r="A168" s="57"/>
      <c r="B168" s="11" t="s">
        <v>47</v>
      </c>
      <c r="C168" s="203">
        <v>991</v>
      </c>
      <c r="D168" s="10" t="s">
        <v>99</v>
      </c>
      <c r="E168" s="10" t="s">
        <v>81</v>
      </c>
      <c r="F168" s="10" t="s">
        <v>111</v>
      </c>
      <c r="G168" s="10" t="s">
        <v>53</v>
      </c>
      <c r="H168" s="31">
        <v>0.1</v>
      </c>
      <c r="I168" s="37">
        <v>0.1</v>
      </c>
      <c r="J168" s="36">
        <f t="shared" si="7"/>
        <v>100</v>
      </c>
    </row>
    <row r="169" spans="1:10" ht="38.25">
      <c r="A169" s="57"/>
      <c r="B169" s="11" t="s">
        <v>104</v>
      </c>
      <c r="C169" s="214">
        <v>991</v>
      </c>
      <c r="D169" s="10" t="s">
        <v>99</v>
      </c>
      <c r="E169" s="10" t="s">
        <v>81</v>
      </c>
      <c r="F169" s="24" t="s">
        <v>75</v>
      </c>
      <c r="G169" s="214"/>
      <c r="H169" s="31">
        <f>H170</f>
        <v>82.8232</v>
      </c>
      <c r="I169" s="31">
        <f>I170</f>
        <v>82.8232</v>
      </c>
      <c r="J169" s="36">
        <f t="shared" si="7"/>
        <v>100</v>
      </c>
    </row>
    <row r="170" spans="1:10">
      <c r="A170" s="57"/>
      <c r="B170" s="11" t="s">
        <v>36</v>
      </c>
      <c r="C170" s="214">
        <v>991</v>
      </c>
      <c r="D170" s="10" t="s">
        <v>99</v>
      </c>
      <c r="E170" s="10" t="s">
        <v>81</v>
      </c>
      <c r="F170" s="24" t="s">
        <v>75</v>
      </c>
      <c r="G170" s="214">
        <v>244</v>
      </c>
      <c r="H170" s="31">
        <v>82.8232</v>
      </c>
      <c r="I170" s="37">
        <v>82.8232</v>
      </c>
      <c r="J170" s="36">
        <f t="shared" si="7"/>
        <v>100</v>
      </c>
    </row>
    <row r="171" spans="1:10">
      <c r="A171" s="57"/>
      <c r="B171" s="11" t="s">
        <v>38</v>
      </c>
      <c r="C171" s="214">
        <v>991</v>
      </c>
      <c r="D171" s="10" t="s">
        <v>99</v>
      </c>
      <c r="E171" s="10" t="s">
        <v>81</v>
      </c>
      <c r="F171" s="24" t="s">
        <v>39</v>
      </c>
      <c r="G171" s="214"/>
      <c r="H171" s="31">
        <f>H172</f>
        <v>368.26769000000002</v>
      </c>
      <c r="I171" s="37">
        <f>I172</f>
        <v>64.213920000000002</v>
      </c>
      <c r="J171" s="36">
        <f>I171/H171*100</f>
        <v>17.436750967753916</v>
      </c>
    </row>
    <row r="172" spans="1:10">
      <c r="A172" s="57"/>
      <c r="B172" s="11" t="s">
        <v>36</v>
      </c>
      <c r="C172" s="214">
        <v>991</v>
      </c>
      <c r="D172" s="10" t="s">
        <v>99</v>
      </c>
      <c r="E172" s="10" t="s">
        <v>81</v>
      </c>
      <c r="F172" s="24" t="s">
        <v>39</v>
      </c>
      <c r="G172" s="214">
        <v>244</v>
      </c>
      <c r="H172" s="31">
        <v>368.26769000000002</v>
      </c>
      <c r="I172" s="37">
        <v>64.213920000000002</v>
      </c>
      <c r="J172" s="36">
        <f>I172/H172*100</f>
        <v>17.436750967753916</v>
      </c>
    </row>
    <row r="173" spans="1:10" ht="51">
      <c r="A173" s="57"/>
      <c r="B173" s="28" t="s">
        <v>112</v>
      </c>
      <c r="C173" s="214">
        <v>991</v>
      </c>
      <c r="D173" s="10" t="s">
        <v>99</v>
      </c>
      <c r="E173" s="10" t="s">
        <v>81</v>
      </c>
      <c r="F173" s="24" t="s">
        <v>113</v>
      </c>
      <c r="G173" s="214"/>
      <c r="H173" s="31">
        <f>H174</f>
        <v>20</v>
      </c>
      <c r="I173" s="31">
        <f>I174</f>
        <v>20</v>
      </c>
      <c r="J173" s="36">
        <f t="shared" si="7"/>
        <v>100</v>
      </c>
    </row>
    <row r="174" spans="1:10">
      <c r="A174" s="57"/>
      <c r="B174" s="11" t="s">
        <v>36</v>
      </c>
      <c r="C174" s="214">
        <v>991</v>
      </c>
      <c r="D174" s="10" t="s">
        <v>99</v>
      </c>
      <c r="E174" s="10" t="s">
        <v>81</v>
      </c>
      <c r="F174" s="24" t="s">
        <v>113</v>
      </c>
      <c r="G174" s="214">
        <v>244</v>
      </c>
      <c r="H174" s="31">
        <v>20</v>
      </c>
      <c r="I174" s="37">
        <v>20</v>
      </c>
      <c r="J174" s="36">
        <f t="shared" si="7"/>
        <v>100</v>
      </c>
    </row>
    <row r="175" spans="1:10">
      <c r="A175" s="57"/>
      <c r="B175" s="7" t="s">
        <v>114</v>
      </c>
      <c r="C175" s="210">
        <v>991</v>
      </c>
      <c r="D175" s="215" t="s">
        <v>115</v>
      </c>
      <c r="E175" s="210"/>
      <c r="F175" s="22"/>
      <c r="G175" s="19"/>
      <c r="H175" s="52">
        <f>H176+H204</f>
        <v>347.97658000000001</v>
      </c>
      <c r="I175" s="52">
        <f>I176+I204</f>
        <v>317.56787999999995</v>
      </c>
      <c r="J175" s="36">
        <f t="shared" si="7"/>
        <v>91.261279710260951</v>
      </c>
    </row>
    <row r="176" spans="1:10">
      <c r="A176" s="57"/>
      <c r="B176" s="9" t="s">
        <v>116</v>
      </c>
      <c r="C176" s="204">
        <v>991</v>
      </c>
      <c r="D176" s="60" t="s">
        <v>115</v>
      </c>
      <c r="E176" s="60" t="s">
        <v>13</v>
      </c>
      <c r="F176" s="10"/>
      <c r="G176" s="10"/>
      <c r="H176" s="44">
        <f>H177</f>
        <v>183.02931999999998</v>
      </c>
      <c r="I176" s="44">
        <f>I177</f>
        <v>180.72129999999999</v>
      </c>
      <c r="J176" s="36">
        <f t="shared" si="7"/>
        <v>98.738988922649114</v>
      </c>
    </row>
    <row r="177" spans="1:10">
      <c r="A177" s="57"/>
      <c r="B177" s="11" t="s">
        <v>16</v>
      </c>
      <c r="C177" s="10" t="s">
        <v>11</v>
      </c>
      <c r="D177" s="10" t="s">
        <v>115</v>
      </c>
      <c r="E177" s="10" t="s">
        <v>13</v>
      </c>
      <c r="F177" s="10" t="s">
        <v>17</v>
      </c>
      <c r="G177" s="10"/>
      <c r="H177" s="31">
        <f>H178</f>
        <v>183.02931999999998</v>
      </c>
      <c r="I177" s="31">
        <f>I178</f>
        <v>180.72129999999999</v>
      </c>
      <c r="J177" s="36">
        <f t="shared" si="7"/>
        <v>98.738988922649114</v>
      </c>
    </row>
    <row r="178" spans="1:10">
      <c r="A178" s="57"/>
      <c r="B178" s="11" t="s">
        <v>18</v>
      </c>
      <c r="C178" s="10" t="s">
        <v>11</v>
      </c>
      <c r="D178" s="10" t="s">
        <v>115</v>
      </c>
      <c r="E178" s="10" t="s">
        <v>13</v>
      </c>
      <c r="F178" s="10" t="s">
        <v>19</v>
      </c>
      <c r="G178" s="10"/>
      <c r="H178" s="31">
        <f>H179+H186+H184</f>
        <v>183.02931999999998</v>
      </c>
      <c r="I178" s="31">
        <f>I179+I186+I184</f>
        <v>180.72129999999999</v>
      </c>
      <c r="J178" s="36">
        <f t="shared" si="7"/>
        <v>98.738988922649114</v>
      </c>
    </row>
    <row r="179" spans="1:10" ht="14.25" customHeight="1">
      <c r="A179" s="57"/>
      <c r="B179" s="11" t="s">
        <v>70</v>
      </c>
      <c r="C179" s="10" t="s">
        <v>11</v>
      </c>
      <c r="D179" s="10" t="s">
        <v>115</v>
      </c>
      <c r="E179" s="10" t="s">
        <v>13</v>
      </c>
      <c r="F179" s="10" t="s">
        <v>71</v>
      </c>
      <c r="G179" s="10"/>
      <c r="H179" s="45">
        <f>H182+H183</f>
        <v>89.254999999999995</v>
      </c>
      <c r="I179" s="45">
        <f>I182+I183</f>
        <v>86.946979999999996</v>
      </c>
      <c r="J179" s="36">
        <f t="shared" si="7"/>
        <v>97.414128060052661</v>
      </c>
    </row>
    <row r="180" spans="1:10" ht="24.75" hidden="1" customHeight="1">
      <c r="A180" s="57"/>
      <c r="B180" s="11" t="s">
        <v>72</v>
      </c>
      <c r="C180" s="10" t="s">
        <v>11</v>
      </c>
      <c r="D180" s="10" t="s">
        <v>115</v>
      </c>
      <c r="E180" s="10" t="s">
        <v>13</v>
      </c>
      <c r="F180" s="10" t="s">
        <v>71</v>
      </c>
      <c r="G180" s="10" t="s">
        <v>30</v>
      </c>
      <c r="H180" s="45"/>
      <c r="I180" s="37"/>
      <c r="J180" s="36" t="e">
        <f t="shared" si="7"/>
        <v>#DIV/0!</v>
      </c>
    </row>
    <row r="181" spans="1:10" ht="38.25" hidden="1" customHeight="1">
      <c r="A181" s="57"/>
      <c r="B181" s="11" t="s">
        <v>73</v>
      </c>
      <c r="C181" s="10" t="s">
        <v>11</v>
      </c>
      <c r="D181" s="10" t="s">
        <v>115</v>
      </c>
      <c r="E181" s="10" t="s">
        <v>13</v>
      </c>
      <c r="F181" s="10" t="s">
        <v>71</v>
      </c>
      <c r="G181" s="10" t="s">
        <v>32</v>
      </c>
      <c r="H181" s="45"/>
      <c r="I181" s="37"/>
      <c r="J181" s="36" t="e">
        <f t="shared" si="7"/>
        <v>#DIV/0!</v>
      </c>
    </row>
    <row r="182" spans="1:10">
      <c r="A182" s="57"/>
      <c r="B182" s="11" t="s">
        <v>47</v>
      </c>
      <c r="C182" s="10" t="s">
        <v>11</v>
      </c>
      <c r="D182" s="10" t="s">
        <v>115</v>
      </c>
      <c r="E182" s="10" t="s">
        <v>13</v>
      </c>
      <c r="F182" s="10" t="s">
        <v>71</v>
      </c>
      <c r="G182" s="10" t="s">
        <v>37</v>
      </c>
      <c r="H182" s="45">
        <v>79.295000000000002</v>
      </c>
      <c r="I182" s="37">
        <v>79.084379999999996</v>
      </c>
      <c r="J182" s="36">
        <f t="shared" si="7"/>
        <v>99.734384261302722</v>
      </c>
    </row>
    <row r="183" spans="1:10">
      <c r="A183" s="57"/>
      <c r="B183" s="11" t="s">
        <v>148</v>
      </c>
      <c r="C183" s="10" t="s">
        <v>11</v>
      </c>
      <c r="D183" s="10" t="s">
        <v>115</v>
      </c>
      <c r="E183" s="10" t="s">
        <v>13</v>
      </c>
      <c r="F183" s="10" t="s">
        <v>71</v>
      </c>
      <c r="G183" s="10" t="s">
        <v>142</v>
      </c>
      <c r="H183" s="45">
        <v>9.9600000000000009</v>
      </c>
      <c r="I183" s="37">
        <v>7.8625999999999996</v>
      </c>
      <c r="J183" s="36">
        <f>I183/H183*100</f>
        <v>78.94176706827308</v>
      </c>
    </row>
    <row r="184" spans="1:10" ht="38.25">
      <c r="A184" s="57"/>
      <c r="B184" s="11" t="s">
        <v>150</v>
      </c>
      <c r="C184" s="10" t="s">
        <v>11</v>
      </c>
      <c r="D184" s="10" t="s">
        <v>115</v>
      </c>
      <c r="E184" s="10" t="s">
        <v>13</v>
      </c>
      <c r="F184" s="14" t="s">
        <v>75</v>
      </c>
      <c r="G184" s="14"/>
      <c r="H184" s="45">
        <f>H185</f>
        <v>26</v>
      </c>
      <c r="I184" s="37">
        <f>I185</f>
        <v>26</v>
      </c>
      <c r="J184" s="36">
        <f>I184/H184*100</f>
        <v>100</v>
      </c>
    </row>
    <row r="185" spans="1:10">
      <c r="A185" s="57"/>
      <c r="B185" s="11" t="s">
        <v>36</v>
      </c>
      <c r="C185" s="10" t="s">
        <v>11</v>
      </c>
      <c r="D185" s="10" t="s">
        <v>115</v>
      </c>
      <c r="E185" s="10" t="s">
        <v>13</v>
      </c>
      <c r="F185" s="14" t="s">
        <v>75</v>
      </c>
      <c r="G185" s="14" t="s">
        <v>37</v>
      </c>
      <c r="H185" s="45">
        <v>26</v>
      </c>
      <c r="I185" s="37">
        <v>26</v>
      </c>
      <c r="J185" s="36">
        <f>I185/H185*100</f>
        <v>100</v>
      </c>
    </row>
    <row r="186" spans="1:10" ht="38.25">
      <c r="A186" s="57"/>
      <c r="B186" s="32" t="s">
        <v>117</v>
      </c>
      <c r="C186" s="203">
        <v>991</v>
      </c>
      <c r="D186" s="10" t="s">
        <v>115</v>
      </c>
      <c r="E186" s="10" t="s">
        <v>13</v>
      </c>
      <c r="F186" s="10" t="s">
        <v>118</v>
      </c>
      <c r="G186" s="10"/>
      <c r="H186" s="31">
        <f>H187</f>
        <v>67.774320000000003</v>
      </c>
      <c r="I186" s="31">
        <f>I187</f>
        <v>67.774320000000003</v>
      </c>
      <c r="J186" s="36">
        <f t="shared" si="7"/>
        <v>100</v>
      </c>
    </row>
    <row r="187" spans="1:10">
      <c r="A187" s="57"/>
      <c r="B187" s="11" t="s">
        <v>52</v>
      </c>
      <c r="C187" s="203">
        <v>991</v>
      </c>
      <c r="D187" s="10" t="s">
        <v>115</v>
      </c>
      <c r="E187" s="10" t="s">
        <v>13</v>
      </c>
      <c r="F187" s="10" t="s">
        <v>118</v>
      </c>
      <c r="G187" s="10" t="s">
        <v>53</v>
      </c>
      <c r="H187" s="31">
        <v>67.774320000000003</v>
      </c>
      <c r="I187" s="37">
        <v>67.774320000000003</v>
      </c>
      <c r="J187" s="36">
        <f t="shared" si="7"/>
        <v>100</v>
      </c>
    </row>
    <row r="188" spans="1:10" ht="33" hidden="1" customHeight="1">
      <c r="A188" s="57"/>
      <c r="B188" s="11" t="s">
        <v>119</v>
      </c>
      <c r="C188" s="203">
        <v>991</v>
      </c>
      <c r="D188" s="10" t="s">
        <v>115</v>
      </c>
      <c r="E188" s="10" t="s">
        <v>13</v>
      </c>
      <c r="F188" s="10" t="s">
        <v>120</v>
      </c>
      <c r="G188" s="10"/>
      <c r="H188" s="31"/>
      <c r="I188" s="37"/>
      <c r="J188" s="36" t="e">
        <f t="shared" si="7"/>
        <v>#DIV/0!</v>
      </c>
    </row>
    <row r="189" spans="1:10" hidden="1">
      <c r="A189" s="57"/>
      <c r="B189" s="11" t="s">
        <v>52</v>
      </c>
      <c r="C189" s="203">
        <v>991</v>
      </c>
      <c r="D189" s="10" t="s">
        <v>115</v>
      </c>
      <c r="E189" s="10" t="s">
        <v>13</v>
      </c>
      <c r="F189" s="10" t="s">
        <v>120</v>
      </c>
      <c r="G189" s="10" t="s">
        <v>53</v>
      </c>
      <c r="H189" s="31"/>
      <c r="I189" s="37"/>
      <c r="J189" s="36" t="e">
        <f t="shared" si="7"/>
        <v>#DIV/0!</v>
      </c>
    </row>
    <row r="190" spans="1:10" ht="51" hidden="1">
      <c r="A190" s="57"/>
      <c r="B190" s="11" t="s">
        <v>121</v>
      </c>
      <c r="C190" s="203">
        <v>991</v>
      </c>
      <c r="D190" s="10" t="s">
        <v>115</v>
      </c>
      <c r="E190" s="10" t="s">
        <v>13</v>
      </c>
      <c r="F190" s="10" t="s">
        <v>122</v>
      </c>
      <c r="G190" s="10"/>
      <c r="H190" s="31"/>
      <c r="I190" s="37"/>
      <c r="J190" s="36" t="e">
        <f t="shared" si="7"/>
        <v>#DIV/0!</v>
      </c>
    </row>
    <row r="191" spans="1:10" hidden="1">
      <c r="A191" s="57"/>
      <c r="B191" s="11" t="s">
        <v>52</v>
      </c>
      <c r="C191" s="203">
        <v>991</v>
      </c>
      <c r="D191" s="10" t="s">
        <v>115</v>
      </c>
      <c r="E191" s="10" t="s">
        <v>13</v>
      </c>
      <c r="F191" s="10" t="s">
        <v>122</v>
      </c>
      <c r="G191" s="10" t="s">
        <v>53</v>
      </c>
      <c r="H191" s="31"/>
      <c r="I191" s="37"/>
      <c r="J191" s="36" t="e">
        <f t="shared" si="7"/>
        <v>#DIV/0!</v>
      </c>
    </row>
    <row r="192" spans="1:10" hidden="1">
      <c r="A192" s="57"/>
      <c r="B192" s="7" t="s">
        <v>123</v>
      </c>
      <c r="C192" s="19">
        <v>991</v>
      </c>
      <c r="D192" s="22" t="s">
        <v>88</v>
      </c>
      <c r="E192" s="19"/>
      <c r="F192" s="22"/>
      <c r="G192" s="19"/>
      <c r="H192" s="51">
        <f>H193</f>
        <v>0</v>
      </c>
      <c r="I192" s="37"/>
      <c r="J192" s="36" t="e">
        <f t="shared" si="7"/>
        <v>#DIV/0!</v>
      </c>
    </row>
    <row r="193" spans="1:10" hidden="1">
      <c r="A193" s="57"/>
      <c r="B193" s="9" t="s">
        <v>124</v>
      </c>
      <c r="C193" s="203">
        <v>991</v>
      </c>
      <c r="D193" s="10" t="s">
        <v>88</v>
      </c>
      <c r="E193" s="10" t="s">
        <v>13</v>
      </c>
      <c r="F193" s="10"/>
      <c r="G193" s="10"/>
      <c r="H193" s="31">
        <f>H194</f>
        <v>0</v>
      </c>
      <c r="I193" s="37"/>
      <c r="J193" s="36" t="e">
        <f t="shared" si="7"/>
        <v>#DIV/0!</v>
      </c>
    </row>
    <row r="194" spans="1:10" hidden="1">
      <c r="A194" s="57"/>
      <c r="B194" s="11" t="s">
        <v>16</v>
      </c>
      <c r="C194" s="10" t="s">
        <v>11</v>
      </c>
      <c r="D194" s="10" t="s">
        <v>88</v>
      </c>
      <c r="E194" s="10" t="s">
        <v>13</v>
      </c>
      <c r="F194" s="10" t="s">
        <v>17</v>
      </c>
      <c r="G194" s="10"/>
      <c r="H194" s="31">
        <f>H195</f>
        <v>0</v>
      </c>
      <c r="I194" s="37"/>
      <c r="J194" s="36" t="e">
        <f t="shared" si="7"/>
        <v>#DIV/0!</v>
      </c>
    </row>
    <row r="195" spans="1:10" hidden="1">
      <c r="A195" s="57"/>
      <c r="B195" s="11" t="s">
        <v>18</v>
      </c>
      <c r="C195" s="10" t="s">
        <v>11</v>
      </c>
      <c r="D195" s="10" t="s">
        <v>88</v>
      </c>
      <c r="E195" s="10" t="s">
        <v>13</v>
      </c>
      <c r="F195" s="10" t="s">
        <v>19</v>
      </c>
      <c r="G195" s="10"/>
      <c r="H195" s="31">
        <f>H196</f>
        <v>0</v>
      </c>
      <c r="I195" s="37"/>
      <c r="J195" s="36" t="e">
        <f t="shared" si="7"/>
        <v>#DIV/0!</v>
      </c>
    </row>
    <row r="196" spans="1:10" hidden="1">
      <c r="A196" s="57"/>
      <c r="B196" s="33" t="s">
        <v>125</v>
      </c>
      <c r="C196" s="203">
        <v>991</v>
      </c>
      <c r="D196" s="10" t="s">
        <v>88</v>
      </c>
      <c r="E196" s="10" t="s">
        <v>13</v>
      </c>
      <c r="F196" s="10" t="s">
        <v>126</v>
      </c>
      <c r="G196" s="10"/>
      <c r="H196" s="31">
        <f>H197</f>
        <v>0</v>
      </c>
      <c r="I196" s="37"/>
      <c r="J196" s="36" t="e">
        <f t="shared" si="7"/>
        <v>#DIV/0!</v>
      </c>
    </row>
    <row r="197" spans="1:10" ht="19.5" hidden="1" customHeight="1">
      <c r="A197" s="57"/>
      <c r="B197" s="11" t="s">
        <v>127</v>
      </c>
      <c r="C197" s="203">
        <v>990</v>
      </c>
      <c r="D197" s="10" t="s">
        <v>88</v>
      </c>
      <c r="E197" s="10" t="s">
        <v>13</v>
      </c>
      <c r="F197" s="10" t="s">
        <v>126</v>
      </c>
      <c r="G197" s="10" t="s">
        <v>128</v>
      </c>
      <c r="H197" s="31"/>
      <c r="I197" s="37"/>
      <c r="J197" s="36" t="e">
        <f t="shared" ref="J197:J230" si="8">I197/H197*100</f>
        <v>#DIV/0!</v>
      </c>
    </row>
    <row r="198" spans="1:10" hidden="1">
      <c r="A198" s="57"/>
      <c r="B198" s="7" t="s">
        <v>129</v>
      </c>
      <c r="C198" s="19">
        <v>991</v>
      </c>
      <c r="D198" s="22" t="s">
        <v>65</v>
      </c>
      <c r="E198" s="19"/>
      <c r="F198" s="22"/>
      <c r="G198" s="19"/>
      <c r="H198" s="51">
        <f>H199</f>
        <v>0</v>
      </c>
      <c r="I198" s="37"/>
      <c r="J198" s="36" t="e">
        <f t="shared" si="8"/>
        <v>#DIV/0!</v>
      </c>
    </row>
    <row r="199" spans="1:10" hidden="1">
      <c r="A199" s="57"/>
      <c r="B199" s="9" t="s">
        <v>130</v>
      </c>
      <c r="C199" s="203">
        <v>991</v>
      </c>
      <c r="D199" s="10" t="s">
        <v>65</v>
      </c>
      <c r="E199" s="10" t="s">
        <v>15</v>
      </c>
      <c r="F199" s="10"/>
      <c r="G199" s="10"/>
      <c r="H199" s="31">
        <f>H200</f>
        <v>0</v>
      </c>
      <c r="I199" s="37"/>
      <c r="J199" s="36" t="e">
        <f t="shared" si="8"/>
        <v>#DIV/0!</v>
      </c>
    </row>
    <row r="200" spans="1:10" ht="54" hidden="1" customHeight="1">
      <c r="A200" s="57"/>
      <c r="B200" s="34" t="s">
        <v>74</v>
      </c>
      <c r="C200" s="14" t="s">
        <v>11</v>
      </c>
      <c r="D200" s="10" t="s">
        <v>65</v>
      </c>
      <c r="E200" s="10" t="s">
        <v>15</v>
      </c>
      <c r="F200" s="14" t="s">
        <v>75</v>
      </c>
      <c r="G200" s="14"/>
      <c r="H200" s="31">
        <f>H201</f>
        <v>0</v>
      </c>
      <c r="I200" s="37"/>
      <c r="J200" s="36" t="e">
        <f t="shared" si="8"/>
        <v>#DIV/0!</v>
      </c>
    </row>
    <row r="201" spans="1:10" ht="22.5" hidden="1" customHeight="1">
      <c r="A201" s="57"/>
      <c r="B201" s="11" t="s">
        <v>42</v>
      </c>
      <c r="C201" s="14" t="s">
        <v>11</v>
      </c>
      <c r="D201" s="10" t="s">
        <v>65</v>
      </c>
      <c r="E201" s="10" t="s">
        <v>15</v>
      </c>
      <c r="F201" s="14" t="s">
        <v>75</v>
      </c>
      <c r="G201" s="14" t="s">
        <v>37</v>
      </c>
      <c r="H201" s="31"/>
      <c r="I201" s="37"/>
      <c r="J201" s="36" t="e">
        <f t="shared" si="8"/>
        <v>#DIV/0!</v>
      </c>
    </row>
    <row r="202" spans="1:10" ht="22.5" hidden="1" customHeight="1">
      <c r="A202" s="57"/>
      <c r="B202" s="11" t="s">
        <v>70</v>
      </c>
      <c r="C202" s="14" t="s">
        <v>11</v>
      </c>
      <c r="D202" s="10" t="s">
        <v>115</v>
      </c>
      <c r="E202" s="10" t="s">
        <v>13</v>
      </c>
      <c r="F202" s="14" t="s">
        <v>71</v>
      </c>
      <c r="G202" s="14"/>
      <c r="H202" s="31">
        <f>H203</f>
        <v>0</v>
      </c>
      <c r="I202" s="37"/>
      <c r="J202" s="36" t="e">
        <f t="shared" si="8"/>
        <v>#DIV/0!</v>
      </c>
    </row>
    <row r="203" spans="1:10" ht="22.5" hidden="1" customHeight="1">
      <c r="A203" s="57"/>
      <c r="B203" s="11" t="s">
        <v>47</v>
      </c>
      <c r="C203" s="14" t="s">
        <v>11</v>
      </c>
      <c r="D203" s="10" t="s">
        <v>115</v>
      </c>
      <c r="E203" s="10" t="s">
        <v>13</v>
      </c>
      <c r="F203" s="14" t="s">
        <v>71</v>
      </c>
      <c r="G203" s="14" t="s">
        <v>37</v>
      </c>
      <c r="H203" s="31"/>
      <c r="I203" s="37"/>
      <c r="J203" s="36" t="e">
        <f t="shared" si="8"/>
        <v>#DIV/0!</v>
      </c>
    </row>
    <row r="204" spans="1:10" s="13" customFormat="1">
      <c r="A204" s="58"/>
      <c r="B204" s="9" t="s">
        <v>131</v>
      </c>
      <c r="C204" s="204">
        <v>991</v>
      </c>
      <c r="D204" s="60" t="s">
        <v>115</v>
      </c>
      <c r="E204" s="60" t="s">
        <v>28</v>
      </c>
      <c r="F204" s="60"/>
      <c r="G204" s="60"/>
      <c r="H204" s="44">
        <f>H205</f>
        <v>164.94726</v>
      </c>
      <c r="I204" s="44">
        <f>I205</f>
        <v>136.84657999999999</v>
      </c>
      <c r="J204" s="36">
        <f t="shared" si="8"/>
        <v>82.963839472083379</v>
      </c>
    </row>
    <row r="205" spans="1:10">
      <c r="A205" s="57"/>
      <c r="B205" s="11" t="s">
        <v>16</v>
      </c>
      <c r="C205" s="10" t="s">
        <v>11</v>
      </c>
      <c r="D205" s="10" t="s">
        <v>115</v>
      </c>
      <c r="E205" s="10" t="s">
        <v>28</v>
      </c>
      <c r="F205" s="10" t="s">
        <v>17</v>
      </c>
      <c r="G205" s="10"/>
      <c r="H205" s="31">
        <f>H206</f>
        <v>164.94726</v>
      </c>
      <c r="I205" s="31">
        <f>I206</f>
        <v>136.84657999999999</v>
      </c>
      <c r="J205" s="36">
        <f t="shared" si="8"/>
        <v>82.963839472083379</v>
      </c>
    </row>
    <row r="206" spans="1:10">
      <c r="A206" s="57"/>
      <c r="B206" s="11" t="s">
        <v>18</v>
      </c>
      <c r="C206" s="10" t="s">
        <v>11</v>
      </c>
      <c r="D206" s="10" t="s">
        <v>115</v>
      </c>
      <c r="E206" s="10" t="s">
        <v>28</v>
      </c>
      <c r="F206" s="10" t="s">
        <v>19</v>
      </c>
      <c r="G206" s="10"/>
      <c r="H206" s="31">
        <f>H207+H210</f>
        <v>164.94726</v>
      </c>
      <c r="I206" s="31">
        <f>I207+I210</f>
        <v>136.84657999999999</v>
      </c>
      <c r="J206" s="36">
        <f t="shared" si="8"/>
        <v>82.963839472083379</v>
      </c>
    </row>
    <row r="207" spans="1:10" ht="15" hidden="1" customHeight="1">
      <c r="A207" s="57"/>
      <c r="B207" s="11" t="s">
        <v>70</v>
      </c>
      <c r="C207" s="10" t="s">
        <v>11</v>
      </c>
      <c r="D207" s="10" t="s">
        <v>115</v>
      </c>
      <c r="E207" s="10" t="s">
        <v>28</v>
      </c>
      <c r="F207" s="10" t="s">
        <v>71</v>
      </c>
      <c r="G207" s="10"/>
      <c r="H207" s="45">
        <f>H208+H209</f>
        <v>0</v>
      </c>
      <c r="I207" s="45">
        <f>I208+I209</f>
        <v>0</v>
      </c>
      <c r="J207" s="36" t="e">
        <f t="shared" si="8"/>
        <v>#DIV/0!</v>
      </c>
    </row>
    <row r="208" spans="1:10" ht="24.75" hidden="1" customHeight="1">
      <c r="A208" s="57"/>
      <c r="B208" s="11" t="s">
        <v>72</v>
      </c>
      <c r="C208" s="10" t="s">
        <v>11</v>
      </c>
      <c r="D208" s="10" t="s">
        <v>115</v>
      </c>
      <c r="E208" s="10" t="s">
        <v>28</v>
      </c>
      <c r="F208" s="10" t="s">
        <v>71</v>
      </c>
      <c r="G208" s="10" t="s">
        <v>30</v>
      </c>
      <c r="H208" s="45"/>
      <c r="I208" s="45"/>
      <c r="J208" s="36" t="e">
        <f t="shared" si="8"/>
        <v>#DIV/0!</v>
      </c>
    </row>
    <row r="209" spans="1:10" ht="38.25" hidden="1" customHeight="1">
      <c r="A209" s="57"/>
      <c r="B209" s="11" t="s">
        <v>73</v>
      </c>
      <c r="C209" s="10" t="s">
        <v>11</v>
      </c>
      <c r="D209" s="10" t="s">
        <v>115</v>
      </c>
      <c r="E209" s="10" t="s">
        <v>28</v>
      </c>
      <c r="F209" s="10" t="s">
        <v>71</v>
      </c>
      <c r="G209" s="10" t="s">
        <v>32</v>
      </c>
      <c r="H209" s="45"/>
      <c r="I209" s="45"/>
      <c r="J209" s="36" t="e">
        <f t="shared" si="8"/>
        <v>#DIV/0!</v>
      </c>
    </row>
    <row r="210" spans="1:10" ht="18.75" customHeight="1">
      <c r="A210" s="57"/>
      <c r="B210" s="11" t="s">
        <v>70</v>
      </c>
      <c r="C210" s="10" t="s">
        <v>11</v>
      </c>
      <c r="D210" s="10" t="s">
        <v>115</v>
      </c>
      <c r="E210" s="10" t="s">
        <v>28</v>
      </c>
      <c r="F210" s="10" t="s">
        <v>21</v>
      </c>
      <c r="G210" s="10"/>
      <c r="H210" s="45">
        <f>H211+H212</f>
        <v>164.94726</v>
      </c>
      <c r="I210" s="45">
        <f>I211+I212</f>
        <v>136.84657999999999</v>
      </c>
      <c r="J210" s="36">
        <f t="shared" si="8"/>
        <v>82.963839472083379</v>
      </c>
    </row>
    <row r="211" spans="1:10" ht="15.75" customHeight="1">
      <c r="A211" s="57"/>
      <c r="B211" s="11" t="s">
        <v>29</v>
      </c>
      <c r="C211" s="10" t="s">
        <v>11</v>
      </c>
      <c r="D211" s="10" t="s">
        <v>115</v>
      </c>
      <c r="E211" s="10" t="s">
        <v>28</v>
      </c>
      <c r="F211" s="10" t="s">
        <v>71</v>
      </c>
      <c r="G211" s="10" t="s">
        <v>30</v>
      </c>
      <c r="H211" s="45">
        <v>126.6876</v>
      </c>
      <c r="I211" s="37">
        <v>105.10487999999999</v>
      </c>
      <c r="J211" s="36">
        <f t="shared" si="8"/>
        <v>82.963825978233061</v>
      </c>
    </row>
    <row r="212" spans="1:10" ht="38.25" customHeight="1">
      <c r="A212" s="57"/>
      <c r="B212" s="11" t="s">
        <v>73</v>
      </c>
      <c r="C212" s="10" t="s">
        <v>11</v>
      </c>
      <c r="D212" s="10" t="s">
        <v>115</v>
      </c>
      <c r="E212" s="10" t="s">
        <v>28</v>
      </c>
      <c r="F212" s="10" t="s">
        <v>71</v>
      </c>
      <c r="G212" s="10" t="s">
        <v>32</v>
      </c>
      <c r="H212" s="45">
        <v>38.259659999999997</v>
      </c>
      <c r="I212" s="37">
        <v>31.741700000000002</v>
      </c>
      <c r="J212" s="36">
        <f t="shared" si="8"/>
        <v>82.963884153701329</v>
      </c>
    </row>
    <row r="213" spans="1:10" s="13" customFormat="1" ht="22.5" hidden="1" customHeight="1">
      <c r="A213" s="58"/>
      <c r="B213" s="9" t="s">
        <v>129</v>
      </c>
      <c r="C213" s="35" t="s">
        <v>11</v>
      </c>
      <c r="D213" s="60" t="s">
        <v>65</v>
      </c>
      <c r="E213" s="60" t="s">
        <v>132</v>
      </c>
      <c r="F213" s="35"/>
      <c r="G213" s="35"/>
      <c r="H213" s="44">
        <f>H214</f>
        <v>0</v>
      </c>
      <c r="I213" s="43"/>
      <c r="J213" s="36" t="e">
        <f t="shared" si="8"/>
        <v>#DIV/0!</v>
      </c>
    </row>
    <row r="214" spans="1:10" ht="22.5" hidden="1" customHeight="1">
      <c r="A214" s="57"/>
      <c r="B214" s="11" t="s">
        <v>130</v>
      </c>
      <c r="C214" s="14" t="s">
        <v>11</v>
      </c>
      <c r="D214" s="10" t="s">
        <v>65</v>
      </c>
      <c r="E214" s="10" t="s">
        <v>15</v>
      </c>
      <c r="F214" s="14"/>
      <c r="G214" s="14"/>
      <c r="H214" s="31">
        <f>H215</f>
        <v>0</v>
      </c>
      <c r="I214" s="37"/>
      <c r="J214" s="36" t="e">
        <f t="shared" si="8"/>
        <v>#DIV/0!</v>
      </c>
    </row>
    <row r="215" spans="1:10" ht="22.5" hidden="1" customHeight="1">
      <c r="A215" s="57"/>
      <c r="B215" s="11" t="s">
        <v>16</v>
      </c>
      <c r="C215" s="14" t="s">
        <v>11</v>
      </c>
      <c r="D215" s="10" t="s">
        <v>65</v>
      </c>
      <c r="E215" s="10" t="s">
        <v>15</v>
      </c>
      <c r="F215" s="14" t="s">
        <v>17</v>
      </c>
      <c r="G215" s="14"/>
      <c r="H215" s="31">
        <f>H216</f>
        <v>0</v>
      </c>
      <c r="I215" s="37"/>
      <c r="J215" s="36" t="e">
        <f t="shared" si="8"/>
        <v>#DIV/0!</v>
      </c>
    </row>
    <row r="216" spans="1:10" ht="22.5" hidden="1" customHeight="1">
      <c r="A216" s="57"/>
      <c r="B216" s="11" t="s">
        <v>18</v>
      </c>
      <c r="C216" s="14" t="s">
        <v>11</v>
      </c>
      <c r="D216" s="10" t="s">
        <v>65</v>
      </c>
      <c r="E216" s="10" t="s">
        <v>15</v>
      </c>
      <c r="F216" s="14" t="s">
        <v>19</v>
      </c>
      <c r="G216" s="14"/>
      <c r="H216" s="31">
        <f>H217</f>
        <v>0</v>
      </c>
      <c r="I216" s="37"/>
      <c r="J216" s="36" t="e">
        <f t="shared" si="8"/>
        <v>#DIV/0!</v>
      </c>
    </row>
    <row r="217" spans="1:10" ht="29.25" hidden="1" customHeight="1">
      <c r="A217" s="57"/>
      <c r="B217" s="11" t="s">
        <v>102</v>
      </c>
      <c r="C217" s="14" t="s">
        <v>11</v>
      </c>
      <c r="D217" s="10" t="s">
        <v>65</v>
      </c>
      <c r="E217" s="10" t="s">
        <v>15</v>
      </c>
      <c r="F217" s="14" t="s">
        <v>75</v>
      </c>
      <c r="G217" s="14"/>
      <c r="H217" s="31">
        <f>H218</f>
        <v>0</v>
      </c>
      <c r="I217" s="37"/>
      <c r="J217" s="36" t="e">
        <f t="shared" si="8"/>
        <v>#DIV/0!</v>
      </c>
    </row>
    <row r="218" spans="1:10" ht="27" hidden="1" customHeight="1">
      <c r="A218" s="57"/>
      <c r="B218" s="11" t="s">
        <v>133</v>
      </c>
      <c r="C218" s="14" t="s">
        <v>11</v>
      </c>
      <c r="D218" s="10" t="s">
        <v>65</v>
      </c>
      <c r="E218" s="10" t="s">
        <v>15</v>
      </c>
      <c r="F218" s="14" t="s">
        <v>75</v>
      </c>
      <c r="G218" s="14" t="s">
        <v>37</v>
      </c>
      <c r="H218" s="31"/>
      <c r="I218" s="37"/>
      <c r="J218" s="36" t="e">
        <f t="shared" si="8"/>
        <v>#DIV/0!</v>
      </c>
    </row>
    <row r="219" spans="1:10" hidden="1">
      <c r="A219" s="59"/>
      <c r="B219" s="19" t="s">
        <v>124</v>
      </c>
      <c r="C219" s="19">
        <v>991</v>
      </c>
      <c r="D219" s="19" t="s">
        <v>88</v>
      </c>
      <c r="E219" s="19" t="s">
        <v>13</v>
      </c>
      <c r="F219" s="19"/>
      <c r="G219" s="19"/>
      <c r="H219" s="51">
        <f>H220</f>
        <v>0</v>
      </c>
      <c r="I219" s="37"/>
      <c r="J219" s="36" t="e">
        <f t="shared" si="8"/>
        <v>#DIV/0!</v>
      </c>
    </row>
    <row r="220" spans="1:10" hidden="1">
      <c r="A220" s="59"/>
      <c r="B220" s="11" t="s">
        <v>16</v>
      </c>
      <c r="C220" s="10" t="s">
        <v>11</v>
      </c>
      <c r="D220" s="10" t="s">
        <v>88</v>
      </c>
      <c r="E220" s="10" t="s">
        <v>13</v>
      </c>
      <c r="F220" s="10" t="s">
        <v>17</v>
      </c>
      <c r="G220" s="10"/>
      <c r="H220" s="31">
        <f>H221</f>
        <v>0</v>
      </c>
      <c r="I220" s="37"/>
      <c r="J220" s="36" t="e">
        <f t="shared" si="8"/>
        <v>#DIV/0!</v>
      </c>
    </row>
    <row r="221" spans="1:10" hidden="1">
      <c r="A221" s="59"/>
      <c r="B221" s="11" t="s">
        <v>18</v>
      </c>
      <c r="C221" s="10" t="s">
        <v>11</v>
      </c>
      <c r="D221" s="10" t="s">
        <v>88</v>
      </c>
      <c r="E221" s="10" t="s">
        <v>13</v>
      </c>
      <c r="F221" s="10" t="s">
        <v>19</v>
      </c>
      <c r="G221" s="10"/>
      <c r="H221" s="31">
        <f>H222</f>
        <v>0</v>
      </c>
      <c r="I221" s="37"/>
      <c r="J221" s="36" t="e">
        <f t="shared" si="8"/>
        <v>#DIV/0!</v>
      </c>
    </row>
    <row r="222" spans="1:10" hidden="1">
      <c r="A222" s="59"/>
      <c r="B222" s="33" t="s">
        <v>125</v>
      </c>
      <c r="C222" s="203">
        <v>991</v>
      </c>
      <c r="D222" s="10" t="s">
        <v>88</v>
      </c>
      <c r="E222" s="10" t="s">
        <v>13</v>
      </c>
      <c r="F222" s="10" t="s">
        <v>126</v>
      </c>
      <c r="G222" s="10"/>
      <c r="H222" s="31">
        <f>H223</f>
        <v>0</v>
      </c>
      <c r="I222" s="37"/>
      <c r="J222" s="36" t="e">
        <f t="shared" si="8"/>
        <v>#DIV/0!</v>
      </c>
    </row>
    <row r="223" spans="1:10" ht="41.25" hidden="1" customHeight="1">
      <c r="A223" s="59"/>
      <c r="B223" s="11" t="s">
        <v>134</v>
      </c>
      <c r="C223" s="203">
        <v>990</v>
      </c>
      <c r="D223" s="10" t="s">
        <v>88</v>
      </c>
      <c r="E223" s="10" t="s">
        <v>13</v>
      </c>
      <c r="F223" s="10" t="s">
        <v>126</v>
      </c>
      <c r="G223" s="10" t="s">
        <v>135</v>
      </c>
      <c r="H223" s="31"/>
      <c r="I223" s="37"/>
      <c r="J223" s="36" t="e">
        <f t="shared" si="8"/>
        <v>#DIV/0!</v>
      </c>
    </row>
    <row r="224" spans="1:10" ht="17.25" customHeight="1">
      <c r="A224" s="59"/>
      <c r="B224" s="7" t="s">
        <v>129</v>
      </c>
      <c r="C224" s="210">
        <v>991</v>
      </c>
      <c r="D224" s="215" t="s">
        <v>65</v>
      </c>
      <c r="E224" s="210"/>
      <c r="F224" s="22"/>
      <c r="G224" s="19"/>
      <c r="H224" s="52">
        <f>H225+H253</f>
        <v>18.100000000000001</v>
      </c>
      <c r="I224" s="52">
        <f>I225+I253</f>
        <v>18.100000000000001</v>
      </c>
      <c r="J224" s="36">
        <f t="shared" si="8"/>
        <v>100</v>
      </c>
    </row>
    <row r="225" spans="1:10" ht="15" customHeight="1">
      <c r="A225" s="59"/>
      <c r="B225" s="9" t="s">
        <v>130</v>
      </c>
      <c r="C225" s="204">
        <v>991</v>
      </c>
      <c r="D225" s="60" t="s">
        <v>65</v>
      </c>
      <c r="E225" s="60" t="s">
        <v>15</v>
      </c>
      <c r="F225" s="10"/>
      <c r="G225" s="10"/>
      <c r="H225" s="44">
        <f>H226</f>
        <v>18.100000000000001</v>
      </c>
      <c r="I225" s="44">
        <f>I226</f>
        <v>18.100000000000001</v>
      </c>
      <c r="J225" s="36">
        <f t="shared" si="8"/>
        <v>100</v>
      </c>
    </row>
    <row r="226" spans="1:10" ht="14.25" customHeight="1">
      <c r="A226" s="59"/>
      <c r="B226" s="11" t="s">
        <v>16</v>
      </c>
      <c r="C226" s="10" t="s">
        <v>11</v>
      </c>
      <c r="D226" s="10" t="s">
        <v>65</v>
      </c>
      <c r="E226" s="10" t="s">
        <v>15</v>
      </c>
      <c r="F226" s="10" t="s">
        <v>17</v>
      </c>
      <c r="G226" s="10"/>
      <c r="H226" s="31">
        <f>H227</f>
        <v>18.100000000000001</v>
      </c>
      <c r="I226" s="31">
        <f>I227</f>
        <v>18.100000000000001</v>
      </c>
      <c r="J226" s="36">
        <f t="shared" si="8"/>
        <v>100</v>
      </c>
    </row>
    <row r="227" spans="1:10" ht="17.25" customHeight="1">
      <c r="A227" s="59"/>
      <c r="B227" s="11" t="s">
        <v>18</v>
      </c>
      <c r="C227" s="10" t="s">
        <v>11</v>
      </c>
      <c r="D227" s="10" t="s">
        <v>65</v>
      </c>
      <c r="E227" s="10" t="s">
        <v>15</v>
      </c>
      <c r="F227" s="10" t="s">
        <v>19</v>
      </c>
      <c r="G227" s="10"/>
      <c r="H227" s="31">
        <f>H228+H233+H249+H251</f>
        <v>18.100000000000001</v>
      </c>
      <c r="I227" s="31">
        <f>I228+I233+I249+I251</f>
        <v>18.100000000000001</v>
      </c>
      <c r="J227" s="36">
        <f t="shared" si="8"/>
        <v>100</v>
      </c>
    </row>
    <row r="228" spans="1:10" ht="43.5" customHeight="1">
      <c r="A228" s="59"/>
      <c r="B228" s="11" t="s">
        <v>150</v>
      </c>
      <c r="C228" s="14" t="s">
        <v>11</v>
      </c>
      <c r="D228" s="10" t="s">
        <v>65</v>
      </c>
      <c r="E228" s="10" t="s">
        <v>15</v>
      </c>
      <c r="F228" s="14" t="s">
        <v>75</v>
      </c>
      <c r="G228" s="14"/>
      <c r="H228" s="31">
        <f>H229</f>
        <v>18.100000000000001</v>
      </c>
      <c r="I228" s="31">
        <f>I229</f>
        <v>18.100000000000001</v>
      </c>
      <c r="J228" s="36">
        <f t="shared" ref="J228:J229" si="9">I228/H228*100</f>
        <v>100</v>
      </c>
    </row>
    <row r="229" spans="1:10" ht="19.5" customHeight="1">
      <c r="A229" s="59"/>
      <c r="B229" s="11" t="s">
        <v>36</v>
      </c>
      <c r="C229" s="14" t="s">
        <v>11</v>
      </c>
      <c r="D229" s="10" t="s">
        <v>65</v>
      </c>
      <c r="E229" s="10" t="s">
        <v>15</v>
      </c>
      <c r="F229" s="14" t="s">
        <v>75</v>
      </c>
      <c r="G229" s="14" t="s">
        <v>37</v>
      </c>
      <c r="H229" s="31">
        <v>18.100000000000001</v>
      </c>
      <c r="I229" s="37">
        <v>18.100000000000001</v>
      </c>
      <c r="J229" s="36">
        <f t="shared" si="9"/>
        <v>100</v>
      </c>
    </row>
    <row r="230" spans="1:10" ht="16.5" customHeight="1">
      <c r="A230" s="235" t="s">
        <v>136</v>
      </c>
      <c r="B230" s="236"/>
      <c r="C230" s="148"/>
      <c r="D230" s="148"/>
      <c r="E230" s="148"/>
      <c r="F230" s="148"/>
      <c r="G230" s="148"/>
      <c r="H230" s="43">
        <f>H224+H175+H134+H101+H91+H11+H129</f>
        <v>3625.3578900000002</v>
      </c>
      <c r="I230" s="43">
        <f>I224+I175+I134+I101+I91+I11+I129</f>
        <v>3176.18559</v>
      </c>
      <c r="J230" s="36">
        <f t="shared" si="8"/>
        <v>87.610263217350933</v>
      </c>
    </row>
  </sheetData>
  <mergeCells count="14">
    <mergeCell ref="A3:J3"/>
    <mergeCell ref="A10:A137"/>
    <mergeCell ref="A230:B230"/>
    <mergeCell ref="I8:I9"/>
    <mergeCell ref="J8:J9"/>
    <mergeCell ref="A5:J6"/>
    <mergeCell ref="A8:A9"/>
    <mergeCell ref="B8:B9"/>
    <mergeCell ref="C8:C9"/>
    <mergeCell ref="D8:D9"/>
    <mergeCell ref="E8:E9"/>
    <mergeCell ref="F8:F9"/>
    <mergeCell ref="G8:G9"/>
    <mergeCell ref="H8:H9"/>
  </mergeCells>
  <pageMargins left="0.70866141732283472" right="0.70866141732283472" top="0.27559055118110237" bottom="0.27559055118110237" header="0.15748031496062992" footer="0.31496062992125984"/>
  <pageSetup paperSize="9" scale="68" fitToHeight="2" orientation="portrait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tabSelected="1" zoomScale="130" zoomScaleNormal="130" workbookViewId="0">
      <selection activeCell="A15" sqref="A15"/>
    </sheetView>
  </sheetViews>
  <sheetFormatPr defaultRowHeight="12.75"/>
  <cols>
    <col min="1" max="1" width="29.28515625" style="137" customWidth="1"/>
    <col min="2" max="2" width="18.7109375" style="137" customWidth="1"/>
    <col min="3" max="3" width="15.85546875" style="137" customWidth="1"/>
    <col min="4" max="4" width="11.42578125" style="137" hidden="1" customWidth="1"/>
    <col min="5" max="5" width="15.5703125" style="137" customWidth="1"/>
    <col min="6" max="6" width="11.28515625" style="137" customWidth="1"/>
    <col min="7" max="16384" width="9.140625" style="137"/>
  </cols>
  <sheetData>
    <row r="1" spans="1:6">
      <c r="A1" s="247" t="s">
        <v>317</v>
      </c>
      <c r="B1" s="247"/>
      <c r="C1" s="247"/>
      <c r="D1" s="247"/>
      <c r="E1" s="247"/>
      <c r="F1" s="247"/>
    </row>
    <row r="2" spans="1:6">
      <c r="A2" s="142"/>
      <c r="B2" s="142"/>
      <c r="C2" s="142"/>
      <c r="D2" s="142"/>
      <c r="E2" s="142"/>
      <c r="F2" s="142" t="str">
        <f>'Прил 1'!E2</f>
        <v>к Решению № 107  от    18.06.2024 г.</v>
      </c>
    </row>
    <row r="3" spans="1:6" ht="28.5" customHeight="1">
      <c r="A3" s="246" t="str">
        <f>'Прил 1'!A3:E3</f>
        <v xml:space="preserve">"Об утверждении отчета об исполнении бюджета муниципального 
образования сельское поселение «Хасуртайское» за 2023 год"
</v>
      </c>
      <c r="B3" s="246"/>
      <c r="C3" s="246"/>
      <c r="D3" s="246"/>
      <c r="E3" s="246"/>
      <c r="F3" s="246"/>
    </row>
    <row r="4" spans="1:6">
      <c r="A4" s="139"/>
      <c r="B4" s="139"/>
      <c r="C4" s="139"/>
      <c r="D4" s="139"/>
      <c r="E4" s="139"/>
      <c r="F4" s="139"/>
    </row>
    <row r="5" spans="1:6" ht="18" customHeight="1">
      <c r="A5" s="250" t="s">
        <v>316</v>
      </c>
      <c r="B5" s="250"/>
      <c r="C5" s="250"/>
      <c r="D5" s="250"/>
      <c r="E5" s="250"/>
      <c r="F5" s="250"/>
    </row>
    <row r="6" spans="1:6" ht="12.75" customHeight="1">
      <c r="A6" s="244"/>
      <c r="B6" s="244"/>
      <c r="C6" s="244"/>
      <c r="D6" s="139"/>
      <c r="E6" s="139"/>
      <c r="F6" s="141" t="s">
        <v>226</v>
      </c>
    </row>
    <row r="7" spans="1:6" ht="72.75" customHeight="1">
      <c r="A7" s="143" t="s">
        <v>315</v>
      </c>
      <c r="B7" s="144" t="s">
        <v>314</v>
      </c>
      <c r="C7" s="145" t="s">
        <v>295</v>
      </c>
      <c r="D7" s="144" t="s">
        <v>313</v>
      </c>
      <c r="E7" s="144" t="s">
        <v>318</v>
      </c>
      <c r="F7" s="144" t="s">
        <v>294</v>
      </c>
    </row>
    <row r="8" spans="1:6" ht="24">
      <c r="A8" s="173" t="s">
        <v>312</v>
      </c>
      <c r="B8" s="176" t="s">
        <v>339</v>
      </c>
      <c r="C8" s="177">
        <f>C9+C11</f>
        <v>507.0593700000004</v>
      </c>
      <c r="D8" s="177">
        <v>142.18906999999999</v>
      </c>
      <c r="E8" s="177">
        <f>E9+E11</f>
        <v>-45.18681000000015</v>
      </c>
      <c r="F8" s="178"/>
    </row>
    <row r="9" spans="1:6" ht="21.75" customHeight="1">
      <c r="A9" s="174" t="s">
        <v>311</v>
      </c>
      <c r="B9" s="179" t="s">
        <v>340</v>
      </c>
      <c r="C9" s="180">
        <v>-3118.2985199999998</v>
      </c>
      <c r="D9" s="180" t="s">
        <v>309</v>
      </c>
      <c r="E9" s="180">
        <v>-3221.3724000000002</v>
      </c>
      <c r="F9" s="181">
        <f>E9/C9*100</f>
        <v>103.30545261587081</v>
      </c>
    </row>
    <row r="10" spans="1:6" ht="28.5" customHeight="1">
      <c r="A10" s="175" t="s">
        <v>310</v>
      </c>
      <c r="B10" s="179" t="s">
        <v>341</v>
      </c>
      <c r="C10" s="180">
        <f>C9</f>
        <v>-3118.2985199999998</v>
      </c>
      <c r="D10" s="180" t="s">
        <v>309</v>
      </c>
      <c r="E10" s="180">
        <f>E9</f>
        <v>-3221.3724000000002</v>
      </c>
      <c r="F10" s="181">
        <f>E10/C10*100</f>
        <v>103.30545261587081</v>
      </c>
    </row>
    <row r="11" spans="1:6" ht="24">
      <c r="A11" s="174" t="s">
        <v>308</v>
      </c>
      <c r="B11" s="179" t="s">
        <v>342</v>
      </c>
      <c r="C11" s="180">
        <v>3625.3578900000002</v>
      </c>
      <c r="D11" s="180" t="s">
        <v>306</v>
      </c>
      <c r="E11" s="180">
        <v>3176.18559</v>
      </c>
      <c r="F11" s="181">
        <f>E11/C11*100</f>
        <v>87.610263217350933</v>
      </c>
    </row>
    <row r="12" spans="1:6" ht="28.5" customHeight="1">
      <c r="A12" s="174" t="s">
        <v>307</v>
      </c>
      <c r="B12" s="179" t="s">
        <v>343</v>
      </c>
      <c r="C12" s="180">
        <f>C11</f>
        <v>3625.3578900000002</v>
      </c>
      <c r="D12" s="180" t="s">
        <v>306</v>
      </c>
      <c r="E12" s="180">
        <f>E11</f>
        <v>3176.18559</v>
      </c>
      <c r="F12" s="181">
        <f>E12/C12*100</f>
        <v>87.610263217350933</v>
      </c>
    </row>
    <row r="13" spans="1:6">
      <c r="A13" s="248" t="s">
        <v>305</v>
      </c>
      <c r="B13" s="249"/>
      <c r="C13" s="177">
        <f>C10+C11</f>
        <v>507.0593700000004</v>
      </c>
      <c r="D13" s="177">
        <v>142.18906999999999</v>
      </c>
      <c r="E13" s="177">
        <f>E11+E10</f>
        <v>-45.18681000000015</v>
      </c>
      <c r="F13" s="140"/>
    </row>
    <row r="14" spans="1:6">
      <c r="A14" s="139"/>
      <c r="B14" s="139"/>
      <c r="C14" s="139"/>
      <c r="D14" s="139"/>
      <c r="E14" s="139"/>
      <c r="F14" s="139"/>
    </row>
    <row r="15" spans="1:6">
      <c r="A15" s="138"/>
      <c r="B15" s="138"/>
      <c r="C15" s="138"/>
    </row>
    <row r="16" spans="1:6" ht="25.5" customHeight="1">
      <c r="A16" s="245"/>
      <c r="B16" s="245"/>
      <c r="C16" s="245"/>
    </row>
  </sheetData>
  <mergeCells count="6">
    <mergeCell ref="A6:C6"/>
    <mergeCell ref="A16:C16"/>
    <mergeCell ref="A3:F3"/>
    <mergeCell ref="A1:F1"/>
    <mergeCell ref="A13:B13"/>
    <mergeCell ref="A5:F5"/>
  </mergeCells>
  <pageMargins left="0.43307086614173229" right="0.31496062992125984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1"/>
  <sheetViews>
    <sheetView view="pageBreakPreview" zoomScale="110" zoomScaleNormal="110" zoomScaleSheetLayoutView="110" workbookViewId="0">
      <selection activeCell="F1" sqref="F1"/>
    </sheetView>
  </sheetViews>
  <sheetFormatPr defaultRowHeight="12.75"/>
  <cols>
    <col min="1" max="2" width="22" customWidth="1"/>
    <col min="3" max="3" width="13.140625" customWidth="1"/>
    <col min="4" max="4" width="12.140625" customWidth="1"/>
    <col min="5" max="5" width="11.85546875" customWidth="1"/>
    <col min="6" max="6" width="8.85546875" customWidth="1"/>
    <col min="7" max="7" width="8.42578125" customWidth="1"/>
    <col min="257" max="257" width="30.85546875" customWidth="1"/>
    <col min="258" max="258" width="23.5703125" customWidth="1"/>
    <col min="259" max="259" width="13.28515625" customWidth="1"/>
    <col min="260" max="260" width="13.7109375" customWidth="1"/>
    <col min="261" max="261" width="11.85546875" customWidth="1"/>
    <col min="262" max="262" width="11.140625" customWidth="1"/>
    <col min="263" max="263" width="12" customWidth="1"/>
    <col min="513" max="513" width="30.85546875" customWidth="1"/>
    <col min="514" max="514" width="23.5703125" customWidth="1"/>
    <col min="515" max="515" width="13.28515625" customWidth="1"/>
    <col min="516" max="516" width="13.7109375" customWidth="1"/>
    <col min="517" max="517" width="11.85546875" customWidth="1"/>
    <col min="518" max="518" width="11.140625" customWidth="1"/>
    <col min="519" max="519" width="12" customWidth="1"/>
    <col min="769" max="769" width="30.85546875" customWidth="1"/>
    <col min="770" max="770" width="23.5703125" customWidth="1"/>
    <col min="771" max="771" width="13.28515625" customWidth="1"/>
    <col min="772" max="772" width="13.7109375" customWidth="1"/>
    <col min="773" max="773" width="11.85546875" customWidth="1"/>
    <col min="774" max="774" width="11.140625" customWidth="1"/>
    <col min="775" max="775" width="12" customWidth="1"/>
    <col min="1025" max="1025" width="30.85546875" customWidth="1"/>
    <col min="1026" max="1026" width="23.5703125" customWidth="1"/>
    <col min="1027" max="1027" width="13.28515625" customWidth="1"/>
    <col min="1028" max="1028" width="13.7109375" customWidth="1"/>
    <col min="1029" max="1029" width="11.85546875" customWidth="1"/>
    <col min="1030" max="1030" width="11.140625" customWidth="1"/>
    <col min="1031" max="1031" width="12" customWidth="1"/>
    <col min="1281" max="1281" width="30.85546875" customWidth="1"/>
    <col min="1282" max="1282" width="23.5703125" customWidth="1"/>
    <col min="1283" max="1283" width="13.28515625" customWidth="1"/>
    <col min="1284" max="1284" width="13.7109375" customWidth="1"/>
    <col min="1285" max="1285" width="11.85546875" customWidth="1"/>
    <col min="1286" max="1286" width="11.140625" customWidth="1"/>
    <col min="1287" max="1287" width="12" customWidth="1"/>
    <col min="1537" max="1537" width="30.85546875" customWidth="1"/>
    <col min="1538" max="1538" width="23.5703125" customWidth="1"/>
    <col min="1539" max="1539" width="13.28515625" customWidth="1"/>
    <col min="1540" max="1540" width="13.7109375" customWidth="1"/>
    <col min="1541" max="1541" width="11.85546875" customWidth="1"/>
    <col min="1542" max="1542" width="11.140625" customWidth="1"/>
    <col min="1543" max="1543" width="12" customWidth="1"/>
    <col min="1793" max="1793" width="30.85546875" customWidth="1"/>
    <col min="1794" max="1794" width="23.5703125" customWidth="1"/>
    <col min="1795" max="1795" width="13.28515625" customWidth="1"/>
    <col min="1796" max="1796" width="13.7109375" customWidth="1"/>
    <col min="1797" max="1797" width="11.85546875" customWidth="1"/>
    <col min="1798" max="1798" width="11.140625" customWidth="1"/>
    <col min="1799" max="1799" width="12" customWidth="1"/>
    <col min="2049" max="2049" width="30.85546875" customWidth="1"/>
    <col min="2050" max="2050" width="23.5703125" customWidth="1"/>
    <col min="2051" max="2051" width="13.28515625" customWidth="1"/>
    <col min="2052" max="2052" width="13.7109375" customWidth="1"/>
    <col min="2053" max="2053" width="11.85546875" customWidth="1"/>
    <col min="2054" max="2054" width="11.140625" customWidth="1"/>
    <col min="2055" max="2055" width="12" customWidth="1"/>
    <col min="2305" max="2305" width="30.85546875" customWidth="1"/>
    <col min="2306" max="2306" width="23.5703125" customWidth="1"/>
    <col min="2307" max="2307" width="13.28515625" customWidth="1"/>
    <col min="2308" max="2308" width="13.7109375" customWidth="1"/>
    <col min="2309" max="2309" width="11.85546875" customWidth="1"/>
    <col min="2310" max="2310" width="11.140625" customWidth="1"/>
    <col min="2311" max="2311" width="12" customWidth="1"/>
    <col min="2561" max="2561" width="30.85546875" customWidth="1"/>
    <col min="2562" max="2562" width="23.5703125" customWidth="1"/>
    <col min="2563" max="2563" width="13.28515625" customWidth="1"/>
    <col min="2564" max="2564" width="13.7109375" customWidth="1"/>
    <col min="2565" max="2565" width="11.85546875" customWidth="1"/>
    <col min="2566" max="2566" width="11.140625" customWidth="1"/>
    <col min="2567" max="2567" width="12" customWidth="1"/>
    <col min="2817" max="2817" width="30.85546875" customWidth="1"/>
    <col min="2818" max="2818" width="23.5703125" customWidth="1"/>
    <col min="2819" max="2819" width="13.28515625" customWidth="1"/>
    <col min="2820" max="2820" width="13.7109375" customWidth="1"/>
    <col min="2821" max="2821" width="11.85546875" customWidth="1"/>
    <col min="2822" max="2822" width="11.140625" customWidth="1"/>
    <col min="2823" max="2823" width="12" customWidth="1"/>
    <col min="3073" max="3073" width="30.85546875" customWidth="1"/>
    <col min="3074" max="3074" width="23.5703125" customWidth="1"/>
    <col min="3075" max="3075" width="13.28515625" customWidth="1"/>
    <col min="3076" max="3076" width="13.7109375" customWidth="1"/>
    <col min="3077" max="3077" width="11.85546875" customWidth="1"/>
    <col min="3078" max="3078" width="11.140625" customWidth="1"/>
    <col min="3079" max="3079" width="12" customWidth="1"/>
    <col min="3329" max="3329" width="30.85546875" customWidth="1"/>
    <col min="3330" max="3330" width="23.5703125" customWidth="1"/>
    <col min="3331" max="3331" width="13.28515625" customWidth="1"/>
    <col min="3332" max="3332" width="13.7109375" customWidth="1"/>
    <col min="3333" max="3333" width="11.85546875" customWidth="1"/>
    <col min="3334" max="3334" width="11.140625" customWidth="1"/>
    <col min="3335" max="3335" width="12" customWidth="1"/>
    <col min="3585" max="3585" width="30.85546875" customWidth="1"/>
    <col min="3586" max="3586" width="23.5703125" customWidth="1"/>
    <col min="3587" max="3587" width="13.28515625" customWidth="1"/>
    <col min="3588" max="3588" width="13.7109375" customWidth="1"/>
    <col min="3589" max="3589" width="11.85546875" customWidth="1"/>
    <col min="3590" max="3590" width="11.140625" customWidth="1"/>
    <col min="3591" max="3591" width="12" customWidth="1"/>
    <col min="3841" max="3841" width="30.85546875" customWidth="1"/>
    <col min="3842" max="3842" width="23.5703125" customWidth="1"/>
    <col min="3843" max="3843" width="13.28515625" customWidth="1"/>
    <col min="3844" max="3844" width="13.7109375" customWidth="1"/>
    <col min="3845" max="3845" width="11.85546875" customWidth="1"/>
    <col min="3846" max="3846" width="11.140625" customWidth="1"/>
    <col min="3847" max="3847" width="12" customWidth="1"/>
    <col min="4097" max="4097" width="30.85546875" customWidth="1"/>
    <col min="4098" max="4098" width="23.5703125" customWidth="1"/>
    <col min="4099" max="4099" width="13.28515625" customWidth="1"/>
    <col min="4100" max="4100" width="13.7109375" customWidth="1"/>
    <col min="4101" max="4101" width="11.85546875" customWidth="1"/>
    <col min="4102" max="4102" width="11.140625" customWidth="1"/>
    <col min="4103" max="4103" width="12" customWidth="1"/>
    <col min="4353" max="4353" width="30.85546875" customWidth="1"/>
    <col min="4354" max="4354" width="23.5703125" customWidth="1"/>
    <col min="4355" max="4355" width="13.28515625" customWidth="1"/>
    <col min="4356" max="4356" width="13.7109375" customWidth="1"/>
    <col min="4357" max="4357" width="11.85546875" customWidth="1"/>
    <col min="4358" max="4358" width="11.140625" customWidth="1"/>
    <col min="4359" max="4359" width="12" customWidth="1"/>
    <col min="4609" max="4609" width="30.85546875" customWidth="1"/>
    <col min="4610" max="4610" width="23.5703125" customWidth="1"/>
    <col min="4611" max="4611" width="13.28515625" customWidth="1"/>
    <col min="4612" max="4612" width="13.7109375" customWidth="1"/>
    <col min="4613" max="4613" width="11.85546875" customWidth="1"/>
    <col min="4614" max="4614" width="11.140625" customWidth="1"/>
    <col min="4615" max="4615" width="12" customWidth="1"/>
    <col min="4865" max="4865" width="30.85546875" customWidth="1"/>
    <col min="4866" max="4866" width="23.5703125" customWidth="1"/>
    <col min="4867" max="4867" width="13.28515625" customWidth="1"/>
    <col min="4868" max="4868" width="13.7109375" customWidth="1"/>
    <col min="4869" max="4869" width="11.85546875" customWidth="1"/>
    <col min="4870" max="4870" width="11.140625" customWidth="1"/>
    <col min="4871" max="4871" width="12" customWidth="1"/>
    <col min="5121" max="5121" width="30.85546875" customWidth="1"/>
    <col min="5122" max="5122" width="23.5703125" customWidth="1"/>
    <col min="5123" max="5123" width="13.28515625" customWidth="1"/>
    <col min="5124" max="5124" width="13.7109375" customWidth="1"/>
    <col min="5125" max="5125" width="11.85546875" customWidth="1"/>
    <col min="5126" max="5126" width="11.140625" customWidth="1"/>
    <col min="5127" max="5127" width="12" customWidth="1"/>
    <col min="5377" max="5377" width="30.85546875" customWidth="1"/>
    <col min="5378" max="5378" width="23.5703125" customWidth="1"/>
    <col min="5379" max="5379" width="13.28515625" customWidth="1"/>
    <col min="5380" max="5380" width="13.7109375" customWidth="1"/>
    <col min="5381" max="5381" width="11.85546875" customWidth="1"/>
    <col min="5382" max="5382" width="11.140625" customWidth="1"/>
    <col min="5383" max="5383" width="12" customWidth="1"/>
    <col min="5633" max="5633" width="30.85546875" customWidth="1"/>
    <col min="5634" max="5634" width="23.5703125" customWidth="1"/>
    <col min="5635" max="5635" width="13.28515625" customWidth="1"/>
    <col min="5636" max="5636" width="13.7109375" customWidth="1"/>
    <col min="5637" max="5637" width="11.85546875" customWidth="1"/>
    <col min="5638" max="5638" width="11.140625" customWidth="1"/>
    <col min="5639" max="5639" width="12" customWidth="1"/>
    <col min="5889" max="5889" width="30.85546875" customWidth="1"/>
    <col min="5890" max="5890" width="23.5703125" customWidth="1"/>
    <col min="5891" max="5891" width="13.28515625" customWidth="1"/>
    <col min="5892" max="5892" width="13.7109375" customWidth="1"/>
    <col min="5893" max="5893" width="11.85546875" customWidth="1"/>
    <col min="5894" max="5894" width="11.140625" customWidth="1"/>
    <col min="5895" max="5895" width="12" customWidth="1"/>
    <col min="6145" max="6145" width="30.85546875" customWidth="1"/>
    <col min="6146" max="6146" width="23.5703125" customWidth="1"/>
    <col min="6147" max="6147" width="13.28515625" customWidth="1"/>
    <col min="6148" max="6148" width="13.7109375" customWidth="1"/>
    <col min="6149" max="6149" width="11.85546875" customWidth="1"/>
    <col min="6150" max="6150" width="11.140625" customWidth="1"/>
    <col min="6151" max="6151" width="12" customWidth="1"/>
    <col min="6401" max="6401" width="30.85546875" customWidth="1"/>
    <col min="6402" max="6402" width="23.5703125" customWidth="1"/>
    <col min="6403" max="6403" width="13.28515625" customWidth="1"/>
    <col min="6404" max="6404" width="13.7109375" customWidth="1"/>
    <col min="6405" max="6405" width="11.85546875" customWidth="1"/>
    <col min="6406" max="6406" width="11.140625" customWidth="1"/>
    <col min="6407" max="6407" width="12" customWidth="1"/>
    <col min="6657" max="6657" width="30.85546875" customWidth="1"/>
    <col min="6658" max="6658" width="23.5703125" customWidth="1"/>
    <col min="6659" max="6659" width="13.28515625" customWidth="1"/>
    <col min="6660" max="6660" width="13.7109375" customWidth="1"/>
    <col min="6661" max="6661" width="11.85546875" customWidth="1"/>
    <col min="6662" max="6662" width="11.140625" customWidth="1"/>
    <col min="6663" max="6663" width="12" customWidth="1"/>
    <col min="6913" max="6913" width="30.85546875" customWidth="1"/>
    <col min="6914" max="6914" width="23.5703125" customWidth="1"/>
    <col min="6915" max="6915" width="13.28515625" customWidth="1"/>
    <col min="6916" max="6916" width="13.7109375" customWidth="1"/>
    <col min="6917" max="6917" width="11.85546875" customWidth="1"/>
    <col min="6918" max="6918" width="11.140625" customWidth="1"/>
    <col min="6919" max="6919" width="12" customWidth="1"/>
    <col min="7169" max="7169" width="30.85546875" customWidth="1"/>
    <col min="7170" max="7170" width="23.5703125" customWidth="1"/>
    <col min="7171" max="7171" width="13.28515625" customWidth="1"/>
    <col min="7172" max="7172" width="13.7109375" customWidth="1"/>
    <col min="7173" max="7173" width="11.85546875" customWidth="1"/>
    <col min="7174" max="7174" width="11.140625" customWidth="1"/>
    <col min="7175" max="7175" width="12" customWidth="1"/>
    <col min="7425" max="7425" width="30.85546875" customWidth="1"/>
    <col min="7426" max="7426" width="23.5703125" customWidth="1"/>
    <col min="7427" max="7427" width="13.28515625" customWidth="1"/>
    <col min="7428" max="7428" width="13.7109375" customWidth="1"/>
    <col min="7429" max="7429" width="11.85546875" customWidth="1"/>
    <col min="7430" max="7430" width="11.140625" customWidth="1"/>
    <col min="7431" max="7431" width="12" customWidth="1"/>
    <col min="7681" max="7681" width="30.85546875" customWidth="1"/>
    <col min="7682" max="7682" width="23.5703125" customWidth="1"/>
    <col min="7683" max="7683" width="13.28515625" customWidth="1"/>
    <col min="7684" max="7684" width="13.7109375" customWidth="1"/>
    <col min="7685" max="7685" width="11.85546875" customWidth="1"/>
    <col min="7686" max="7686" width="11.140625" customWidth="1"/>
    <col min="7687" max="7687" width="12" customWidth="1"/>
    <col min="7937" max="7937" width="30.85546875" customWidth="1"/>
    <col min="7938" max="7938" width="23.5703125" customWidth="1"/>
    <col min="7939" max="7939" width="13.28515625" customWidth="1"/>
    <col min="7940" max="7940" width="13.7109375" customWidth="1"/>
    <col min="7941" max="7941" width="11.85546875" customWidth="1"/>
    <col min="7942" max="7942" width="11.140625" customWidth="1"/>
    <col min="7943" max="7943" width="12" customWidth="1"/>
    <col min="8193" max="8193" width="30.85546875" customWidth="1"/>
    <col min="8194" max="8194" width="23.5703125" customWidth="1"/>
    <col min="8195" max="8195" width="13.28515625" customWidth="1"/>
    <col min="8196" max="8196" width="13.7109375" customWidth="1"/>
    <col min="8197" max="8197" width="11.85546875" customWidth="1"/>
    <col min="8198" max="8198" width="11.140625" customWidth="1"/>
    <col min="8199" max="8199" width="12" customWidth="1"/>
    <col min="8449" max="8449" width="30.85546875" customWidth="1"/>
    <col min="8450" max="8450" width="23.5703125" customWidth="1"/>
    <col min="8451" max="8451" width="13.28515625" customWidth="1"/>
    <col min="8452" max="8452" width="13.7109375" customWidth="1"/>
    <col min="8453" max="8453" width="11.85546875" customWidth="1"/>
    <col min="8454" max="8454" width="11.140625" customWidth="1"/>
    <col min="8455" max="8455" width="12" customWidth="1"/>
    <col min="8705" max="8705" width="30.85546875" customWidth="1"/>
    <col min="8706" max="8706" width="23.5703125" customWidth="1"/>
    <col min="8707" max="8707" width="13.28515625" customWidth="1"/>
    <col min="8708" max="8708" width="13.7109375" customWidth="1"/>
    <col min="8709" max="8709" width="11.85546875" customWidth="1"/>
    <col min="8710" max="8710" width="11.140625" customWidth="1"/>
    <col min="8711" max="8711" width="12" customWidth="1"/>
    <col min="8961" max="8961" width="30.85546875" customWidth="1"/>
    <col min="8962" max="8962" width="23.5703125" customWidth="1"/>
    <col min="8963" max="8963" width="13.28515625" customWidth="1"/>
    <col min="8964" max="8964" width="13.7109375" customWidth="1"/>
    <col min="8965" max="8965" width="11.85546875" customWidth="1"/>
    <col min="8966" max="8966" width="11.140625" customWidth="1"/>
    <col min="8967" max="8967" width="12" customWidth="1"/>
    <col min="9217" max="9217" width="30.85546875" customWidth="1"/>
    <col min="9218" max="9218" width="23.5703125" customWidth="1"/>
    <col min="9219" max="9219" width="13.28515625" customWidth="1"/>
    <col min="9220" max="9220" width="13.7109375" customWidth="1"/>
    <col min="9221" max="9221" width="11.85546875" customWidth="1"/>
    <col min="9222" max="9222" width="11.140625" customWidth="1"/>
    <col min="9223" max="9223" width="12" customWidth="1"/>
    <col min="9473" max="9473" width="30.85546875" customWidth="1"/>
    <col min="9474" max="9474" width="23.5703125" customWidth="1"/>
    <col min="9475" max="9475" width="13.28515625" customWidth="1"/>
    <col min="9476" max="9476" width="13.7109375" customWidth="1"/>
    <col min="9477" max="9477" width="11.85546875" customWidth="1"/>
    <col min="9478" max="9478" width="11.140625" customWidth="1"/>
    <col min="9479" max="9479" width="12" customWidth="1"/>
    <col min="9729" max="9729" width="30.85546875" customWidth="1"/>
    <col min="9730" max="9730" width="23.5703125" customWidth="1"/>
    <col min="9731" max="9731" width="13.28515625" customWidth="1"/>
    <col min="9732" max="9732" width="13.7109375" customWidth="1"/>
    <col min="9733" max="9733" width="11.85546875" customWidth="1"/>
    <col min="9734" max="9734" width="11.140625" customWidth="1"/>
    <col min="9735" max="9735" width="12" customWidth="1"/>
    <col min="9985" max="9985" width="30.85546875" customWidth="1"/>
    <col min="9986" max="9986" width="23.5703125" customWidth="1"/>
    <col min="9987" max="9987" width="13.28515625" customWidth="1"/>
    <col min="9988" max="9988" width="13.7109375" customWidth="1"/>
    <col min="9989" max="9989" width="11.85546875" customWidth="1"/>
    <col min="9990" max="9990" width="11.140625" customWidth="1"/>
    <col min="9991" max="9991" width="12" customWidth="1"/>
    <col min="10241" max="10241" width="30.85546875" customWidth="1"/>
    <col min="10242" max="10242" width="23.5703125" customWidth="1"/>
    <col min="10243" max="10243" width="13.28515625" customWidth="1"/>
    <col min="10244" max="10244" width="13.7109375" customWidth="1"/>
    <col min="10245" max="10245" width="11.85546875" customWidth="1"/>
    <col min="10246" max="10246" width="11.140625" customWidth="1"/>
    <col min="10247" max="10247" width="12" customWidth="1"/>
    <col min="10497" max="10497" width="30.85546875" customWidth="1"/>
    <col min="10498" max="10498" width="23.5703125" customWidth="1"/>
    <col min="10499" max="10499" width="13.28515625" customWidth="1"/>
    <col min="10500" max="10500" width="13.7109375" customWidth="1"/>
    <col min="10501" max="10501" width="11.85546875" customWidth="1"/>
    <col min="10502" max="10502" width="11.140625" customWidth="1"/>
    <col min="10503" max="10503" width="12" customWidth="1"/>
    <col min="10753" max="10753" width="30.85546875" customWidth="1"/>
    <col min="10754" max="10754" width="23.5703125" customWidth="1"/>
    <col min="10755" max="10755" width="13.28515625" customWidth="1"/>
    <col min="10756" max="10756" width="13.7109375" customWidth="1"/>
    <col min="10757" max="10757" width="11.85546875" customWidth="1"/>
    <col min="10758" max="10758" width="11.140625" customWidth="1"/>
    <col min="10759" max="10759" width="12" customWidth="1"/>
    <col min="11009" max="11009" width="30.85546875" customWidth="1"/>
    <col min="11010" max="11010" width="23.5703125" customWidth="1"/>
    <col min="11011" max="11011" width="13.28515625" customWidth="1"/>
    <col min="11012" max="11012" width="13.7109375" customWidth="1"/>
    <col min="11013" max="11013" width="11.85546875" customWidth="1"/>
    <col min="11014" max="11014" width="11.140625" customWidth="1"/>
    <col min="11015" max="11015" width="12" customWidth="1"/>
    <col min="11265" max="11265" width="30.85546875" customWidth="1"/>
    <col min="11266" max="11266" width="23.5703125" customWidth="1"/>
    <col min="11267" max="11267" width="13.28515625" customWidth="1"/>
    <col min="11268" max="11268" width="13.7109375" customWidth="1"/>
    <col min="11269" max="11269" width="11.85546875" customWidth="1"/>
    <col min="11270" max="11270" width="11.140625" customWidth="1"/>
    <col min="11271" max="11271" width="12" customWidth="1"/>
    <col min="11521" max="11521" width="30.85546875" customWidth="1"/>
    <col min="11522" max="11522" width="23.5703125" customWidth="1"/>
    <col min="11523" max="11523" width="13.28515625" customWidth="1"/>
    <col min="11524" max="11524" width="13.7109375" customWidth="1"/>
    <col min="11525" max="11525" width="11.85546875" customWidth="1"/>
    <col min="11526" max="11526" width="11.140625" customWidth="1"/>
    <col min="11527" max="11527" width="12" customWidth="1"/>
    <col min="11777" max="11777" width="30.85546875" customWidth="1"/>
    <col min="11778" max="11778" width="23.5703125" customWidth="1"/>
    <col min="11779" max="11779" width="13.28515625" customWidth="1"/>
    <col min="11780" max="11780" width="13.7109375" customWidth="1"/>
    <col min="11781" max="11781" width="11.85546875" customWidth="1"/>
    <col min="11782" max="11782" width="11.140625" customWidth="1"/>
    <col min="11783" max="11783" width="12" customWidth="1"/>
    <col min="12033" max="12033" width="30.85546875" customWidth="1"/>
    <col min="12034" max="12034" width="23.5703125" customWidth="1"/>
    <col min="12035" max="12035" width="13.28515625" customWidth="1"/>
    <col min="12036" max="12036" width="13.7109375" customWidth="1"/>
    <col min="12037" max="12037" width="11.85546875" customWidth="1"/>
    <col min="12038" max="12038" width="11.140625" customWidth="1"/>
    <col min="12039" max="12039" width="12" customWidth="1"/>
    <col min="12289" max="12289" width="30.85546875" customWidth="1"/>
    <col min="12290" max="12290" width="23.5703125" customWidth="1"/>
    <col min="12291" max="12291" width="13.28515625" customWidth="1"/>
    <col min="12292" max="12292" width="13.7109375" customWidth="1"/>
    <col min="12293" max="12293" width="11.85546875" customWidth="1"/>
    <col min="12294" max="12294" width="11.140625" customWidth="1"/>
    <col min="12295" max="12295" width="12" customWidth="1"/>
    <col min="12545" max="12545" width="30.85546875" customWidth="1"/>
    <col min="12546" max="12546" width="23.5703125" customWidth="1"/>
    <col min="12547" max="12547" width="13.28515625" customWidth="1"/>
    <col min="12548" max="12548" width="13.7109375" customWidth="1"/>
    <col min="12549" max="12549" width="11.85546875" customWidth="1"/>
    <col min="12550" max="12550" width="11.140625" customWidth="1"/>
    <col min="12551" max="12551" width="12" customWidth="1"/>
    <col min="12801" max="12801" width="30.85546875" customWidth="1"/>
    <col min="12802" max="12802" width="23.5703125" customWidth="1"/>
    <col min="12803" max="12803" width="13.28515625" customWidth="1"/>
    <col min="12804" max="12804" width="13.7109375" customWidth="1"/>
    <col min="12805" max="12805" width="11.85546875" customWidth="1"/>
    <col min="12806" max="12806" width="11.140625" customWidth="1"/>
    <col min="12807" max="12807" width="12" customWidth="1"/>
    <col min="13057" max="13057" width="30.85546875" customWidth="1"/>
    <col min="13058" max="13058" width="23.5703125" customWidth="1"/>
    <col min="13059" max="13059" width="13.28515625" customWidth="1"/>
    <col min="13060" max="13060" width="13.7109375" customWidth="1"/>
    <col min="13061" max="13061" width="11.85546875" customWidth="1"/>
    <col min="13062" max="13062" width="11.140625" customWidth="1"/>
    <col min="13063" max="13063" width="12" customWidth="1"/>
    <col min="13313" max="13313" width="30.85546875" customWidth="1"/>
    <col min="13314" max="13314" width="23.5703125" customWidth="1"/>
    <col min="13315" max="13315" width="13.28515625" customWidth="1"/>
    <col min="13316" max="13316" width="13.7109375" customWidth="1"/>
    <col min="13317" max="13317" width="11.85546875" customWidth="1"/>
    <col min="13318" max="13318" width="11.140625" customWidth="1"/>
    <col min="13319" max="13319" width="12" customWidth="1"/>
    <col min="13569" max="13569" width="30.85546875" customWidth="1"/>
    <col min="13570" max="13570" width="23.5703125" customWidth="1"/>
    <col min="13571" max="13571" width="13.28515625" customWidth="1"/>
    <col min="13572" max="13572" width="13.7109375" customWidth="1"/>
    <col min="13573" max="13573" width="11.85546875" customWidth="1"/>
    <col min="13574" max="13574" width="11.140625" customWidth="1"/>
    <col min="13575" max="13575" width="12" customWidth="1"/>
    <col min="13825" max="13825" width="30.85546875" customWidth="1"/>
    <col min="13826" max="13826" width="23.5703125" customWidth="1"/>
    <col min="13827" max="13827" width="13.28515625" customWidth="1"/>
    <col min="13828" max="13828" width="13.7109375" customWidth="1"/>
    <col min="13829" max="13829" width="11.85546875" customWidth="1"/>
    <col min="13830" max="13830" width="11.140625" customWidth="1"/>
    <col min="13831" max="13831" width="12" customWidth="1"/>
    <col min="14081" max="14081" width="30.85546875" customWidth="1"/>
    <col min="14082" max="14082" width="23.5703125" customWidth="1"/>
    <col min="14083" max="14083" width="13.28515625" customWidth="1"/>
    <col min="14084" max="14084" width="13.7109375" customWidth="1"/>
    <col min="14085" max="14085" width="11.85546875" customWidth="1"/>
    <col min="14086" max="14086" width="11.140625" customWidth="1"/>
    <col min="14087" max="14087" width="12" customWidth="1"/>
    <col min="14337" max="14337" width="30.85546875" customWidth="1"/>
    <col min="14338" max="14338" width="23.5703125" customWidth="1"/>
    <col min="14339" max="14339" width="13.28515625" customWidth="1"/>
    <col min="14340" max="14340" width="13.7109375" customWidth="1"/>
    <col min="14341" max="14341" width="11.85546875" customWidth="1"/>
    <col min="14342" max="14342" width="11.140625" customWidth="1"/>
    <col min="14343" max="14343" width="12" customWidth="1"/>
    <col min="14593" max="14593" width="30.85546875" customWidth="1"/>
    <col min="14594" max="14594" width="23.5703125" customWidth="1"/>
    <col min="14595" max="14595" width="13.28515625" customWidth="1"/>
    <col min="14596" max="14596" width="13.7109375" customWidth="1"/>
    <col min="14597" max="14597" width="11.85546875" customWidth="1"/>
    <col min="14598" max="14598" width="11.140625" customWidth="1"/>
    <col min="14599" max="14599" width="12" customWidth="1"/>
    <col min="14849" max="14849" width="30.85546875" customWidth="1"/>
    <col min="14850" max="14850" width="23.5703125" customWidth="1"/>
    <col min="14851" max="14851" width="13.28515625" customWidth="1"/>
    <col min="14852" max="14852" width="13.7109375" customWidth="1"/>
    <col min="14853" max="14853" width="11.85546875" customWidth="1"/>
    <col min="14854" max="14854" width="11.140625" customWidth="1"/>
    <col min="14855" max="14855" width="12" customWidth="1"/>
    <col min="15105" max="15105" width="30.85546875" customWidth="1"/>
    <col min="15106" max="15106" width="23.5703125" customWidth="1"/>
    <col min="15107" max="15107" width="13.28515625" customWidth="1"/>
    <col min="15108" max="15108" width="13.7109375" customWidth="1"/>
    <col min="15109" max="15109" width="11.85546875" customWidth="1"/>
    <col min="15110" max="15110" width="11.140625" customWidth="1"/>
    <col min="15111" max="15111" width="12" customWidth="1"/>
    <col min="15361" max="15361" width="30.85546875" customWidth="1"/>
    <col min="15362" max="15362" width="23.5703125" customWidth="1"/>
    <col min="15363" max="15363" width="13.28515625" customWidth="1"/>
    <col min="15364" max="15364" width="13.7109375" customWidth="1"/>
    <col min="15365" max="15365" width="11.85546875" customWidth="1"/>
    <col min="15366" max="15366" width="11.140625" customWidth="1"/>
    <col min="15367" max="15367" width="12" customWidth="1"/>
    <col min="15617" max="15617" width="30.85546875" customWidth="1"/>
    <col min="15618" max="15618" width="23.5703125" customWidth="1"/>
    <col min="15619" max="15619" width="13.28515625" customWidth="1"/>
    <col min="15620" max="15620" width="13.7109375" customWidth="1"/>
    <col min="15621" max="15621" width="11.85546875" customWidth="1"/>
    <col min="15622" max="15622" width="11.140625" customWidth="1"/>
    <col min="15623" max="15623" width="12" customWidth="1"/>
    <col min="15873" max="15873" width="30.85546875" customWidth="1"/>
    <col min="15874" max="15874" width="23.5703125" customWidth="1"/>
    <col min="15875" max="15875" width="13.28515625" customWidth="1"/>
    <col min="15876" max="15876" width="13.7109375" customWidth="1"/>
    <col min="15877" max="15877" width="11.85546875" customWidth="1"/>
    <col min="15878" max="15878" width="11.140625" customWidth="1"/>
    <col min="15879" max="15879" width="12" customWidth="1"/>
    <col min="16129" max="16129" width="30.85546875" customWidth="1"/>
    <col min="16130" max="16130" width="23.5703125" customWidth="1"/>
    <col min="16131" max="16131" width="13.28515625" customWidth="1"/>
    <col min="16132" max="16132" width="13.7109375" customWidth="1"/>
    <col min="16133" max="16133" width="11.85546875" customWidth="1"/>
    <col min="16134" max="16134" width="11.140625" customWidth="1"/>
    <col min="16135" max="16135" width="12" customWidth="1"/>
  </cols>
  <sheetData>
    <row r="1" spans="1:8" ht="13.5" thickBot="1"/>
    <row r="2" spans="1:8" ht="15">
      <c r="A2" s="251" t="s">
        <v>344</v>
      </c>
      <c r="B2" s="251" t="s">
        <v>225</v>
      </c>
      <c r="C2" s="251" t="s">
        <v>345</v>
      </c>
      <c r="D2" s="251" t="s">
        <v>346</v>
      </c>
      <c r="E2" s="251" t="s">
        <v>347</v>
      </c>
      <c r="F2" s="251" t="s">
        <v>139</v>
      </c>
      <c r="G2" s="251" t="s">
        <v>348</v>
      </c>
      <c r="H2" s="182"/>
    </row>
    <row r="3" spans="1:8" ht="15.75" thickBot="1">
      <c r="A3" s="252"/>
      <c r="B3" s="252"/>
      <c r="C3" s="255"/>
      <c r="D3" s="255"/>
      <c r="E3" s="252"/>
      <c r="F3" s="252"/>
      <c r="G3" s="252"/>
      <c r="H3" s="182"/>
    </row>
    <row r="4" spans="1:8" ht="27.75" customHeight="1" thickBot="1">
      <c r="A4" s="183" t="s">
        <v>221</v>
      </c>
      <c r="B4" s="161" t="s">
        <v>349</v>
      </c>
      <c r="C4" s="184">
        <v>48397.13</v>
      </c>
      <c r="D4" s="184">
        <v>47977</v>
      </c>
      <c r="E4" s="184">
        <v>50245.16</v>
      </c>
      <c r="F4" s="185">
        <f>E4/D4</f>
        <v>1.0472759864101548</v>
      </c>
      <c r="G4" s="185">
        <f>E4/C4</f>
        <v>1.0381847022747011</v>
      </c>
      <c r="H4" s="182"/>
    </row>
    <row r="5" spans="1:8" ht="27" customHeight="1" thickBot="1">
      <c r="A5" s="183" t="s">
        <v>221</v>
      </c>
      <c r="B5" s="161" t="s">
        <v>350</v>
      </c>
      <c r="C5" s="184">
        <v>761.78</v>
      </c>
      <c r="D5" s="184">
        <v>23</v>
      </c>
      <c r="E5" s="184">
        <v>23.12</v>
      </c>
      <c r="F5" s="185">
        <f t="shared" ref="F5:F20" si="0">E5/D5</f>
        <v>1.0052173913043478</v>
      </c>
      <c r="G5" s="185">
        <f t="shared" ref="G5:G21" si="1">E5/C5</f>
        <v>3.0349969807555988E-2</v>
      </c>
      <c r="H5" s="182"/>
    </row>
    <row r="6" spans="1:8" ht="68.25" customHeight="1" thickBot="1">
      <c r="A6" s="216" t="s">
        <v>351</v>
      </c>
      <c r="B6" s="161" t="s">
        <v>352</v>
      </c>
      <c r="C6" s="184">
        <v>24210.94</v>
      </c>
      <c r="D6" s="184">
        <v>17000</v>
      </c>
      <c r="E6" s="184">
        <v>17062.57</v>
      </c>
      <c r="F6" s="185">
        <f t="shared" si="0"/>
        <v>1.0036805882352942</v>
      </c>
      <c r="G6" s="185">
        <f t="shared" si="1"/>
        <v>0.70474628411784102</v>
      </c>
      <c r="H6" s="182"/>
    </row>
    <row r="7" spans="1:8" ht="90" thickBot="1">
      <c r="A7" s="183" t="s">
        <v>353</v>
      </c>
      <c r="B7" s="186" t="s">
        <v>354</v>
      </c>
      <c r="C7" s="184">
        <v>4047</v>
      </c>
      <c r="D7" s="184">
        <v>0</v>
      </c>
      <c r="E7" s="184">
        <v>-273</v>
      </c>
      <c r="F7" s="185">
        <v>0</v>
      </c>
      <c r="G7" s="185">
        <f t="shared" si="1"/>
        <v>-6.7457375833951075E-2</v>
      </c>
      <c r="H7" s="182"/>
    </row>
    <row r="8" spans="1:8" ht="128.25" thickBot="1">
      <c r="A8" s="183" t="s">
        <v>355</v>
      </c>
      <c r="B8" s="186" t="s">
        <v>356</v>
      </c>
      <c r="C8" s="184">
        <v>238888.4</v>
      </c>
      <c r="D8" s="184">
        <v>249400</v>
      </c>
      <c r="E8" s="184">
        <v>261910.05</v>
      </c>
      <c r="F8" s="185">
        <f t="shared" si="0"/>
        <v>1.0501605854049718</v>
      </c>
      <c r="G8" s="185">
        <f t="shared" si="1"/>
        <v>1.096369894896529</v>
      </c>
      <c r="H8" s="182"/>
    </row>
    <row r="9" spans="1:8" ht="77.25" customHeight="1" thickBot="1">
      <c r="A9" s="136" t="s">
        <v>193</v>
      </c>
      <c r="B9" s="187" t="s">
        <v>357</v>
      </c>
      <c r="C9" s="188">
        <v>44279.61</v>
      </c>
      <c r="D9" s="188">
        <v>83045.48</v>
      </c>
      <c r="E9" s="188">
        <v>161849.46</v>
      </c>
      <c r="F9" s="185">
        <f t="shared" si="0"/>
        <v>1.948925576684005</v>
      </c>
      <c r="G9" s="185">
        <f t="shared" si="1"/>
        <v>3.6551690495918998</v>
      </c>
      <c r="H9" s="182"/>
    </row>
    <row r="10" spans="1:8" ht="54.75" customHeight="1" thickBot="1">
      <c r="A10" s="96" t="s">
        <v>329</v>
      </c>
      <c r="B10" s="187" t="s">
        <v>361</v>
      </c>
      <c r="C10" s="217">
        <v>42600</v>
      </c>
      <c r="D10" s="217">
        <v>0</v>
      </c>
      <c r="E10" s="217">
        <v>353.04</v>
      </c>
      <c r="F10" s="185">
        <v>0</v>
      </c>
      <c r="G10" s="185">
        <f t="shared" si="1"/>
        <v>8.2873239436619724E-3</v>
      </c>
      <c r="H10" s="182"/>
    </row>
    <row r="11" spans="1:8" ht="209.25" customHeight="1" thickBot="1">
      <c r="A11" s="136" t="s">
        <v>378</v>
      </c>
      <c r="B11" s="187" t="s">
        <v>377</v>
      </c>
      <c r="C11" s="217">
        <v>209000</v>
      </c>
      <c r="D11" s="217">
        <v>0</v>
      </c>
      <c r="E11" s="217">
        <v>0</v>
      </c>
      <c r="F11" s="185">
        <v>0</v>
      </c>
      <c r="G11" s="185">
        <f t="shared" si="1"/>
        <v>0</v>
      </c>
      <c r="H11" s="182"/>
    </row>
    <row r="12" spans="1:8" ht="107.25" customHeight="1" thickBot="1">
      <c r="A12" s="189" t="s">
        <v>358</v>
      </c>
      <c r="B12" s="187" t="s">
        <v>359</v>
      </c>
      <c r="C12" s="190">
        <v>0</v>
      </c>
      <c r="D12" s="190">
        <v>21353.040000000001</v>
      </c>
      <c r="E12" s="190">
        <v>30702</v>
      </c>
      <c r="F12" s="185">
        <f t="shared" si="0"/>
        <v>1.4378280563329624</v>
      </c>
      <c r="G12" s="185">
        <v>0</v>
      </c>
      <c r="H12" s="182"/>
    </row>
    <row r="13" spans="1:8" ht="51.75" hidden="1" thickBot="1">
      <c r="A13" s="183" t="s">
        <v>360</v>
      </c>
      <c r="B13" s="191" t="s">
        <v>361</v>
      </c>
      <c r="C13" s="192"/>
      <c r="D13" s="192"/>
      <c r="E13" s="192"/>
      <c r="F13" s="185" t="e">
        <f t="shared" si="0"/>
        <v>#DIV/0!</v>
      </c>
      <c r="G13" s="185" t="e">
        <f t="shared" si="1"/>
        <v>#DIV/0!</v>
      </c>
      <c r="H13" s="182"/>
    </row>
    <row r="14" spans="1:8" ht="119.25" hidden="1" customHeight="1" thickBot="1">
      <c r="A14" s="183" t="s">
        <v>362</v>
      </c>
      <c r="B14" s="191" t="s">
        <v>363</v>
      </c>
      <c r="C14" s="192"/>
      <c r="D14" s="192"/>
      <c r="E14" s="192"/>
      <c r="F14" s="185">
        <v>0</v>
      </c>
      <c r="G14" s="185" t="e">
        <f t="shared" si="1"/>
        <v>#DIV/0!</v>
      </c>
      <c r="H14" s="182"/>
    </row>
    <row r="15" spans="1:8" ht="64.5" thickBot="1">
      <c r="A15" s="183" t="s">
        <v>364</v>
      </c>
      <c r="B15" s="191" t="s">
        <v>365</v>
      </c>
      <c r="C15" s="184">
        <v>1027900</v>
      </c>
      <c r="D15" s="184">
        <v>1121900</v>
      </c>
      <c r="E15" s="184">
        <v>1121900</v>
      </c>
      <c r="F15" s="185">
        <f t="shared" si="0"/>
        <v>1</v>
      </c>
      <c r="G15" s="185">
        <f t="shared" si="1"/>
        <v>1.0914485844926549</v>
      </c>
      <c r="H15" s="182"/>
    </row>
    <row r="16" spans="1:8" ht="90" thickBot="1">
      <c r="A16" s="183" t="s">
        <v>366</v>
      </c>
      <c r="B16" s="191" t="s">
        <v>367</v>
      </c>
      <c r="C16" s="184">
        <v>155800</v>
      </c>
      <c r="D16" s="184">
        <v>177100</v>
      </c>
      <c r="E16" s="184">
        <v>177100</v>
      </c>
      <c r="F16" s="185">
        <f t="shared" si="0"/>
        <v>1</v>
      </c>
      <c r="G16" s="185">
        <f t="shared" si="1"/>
        <v>1.1367137355584083</v>
      </c>
      <c r="H16" s="182"/>
    </row>
    <row r="17" spans="1:8" ht="81.75" hidden="1" customHeight="1" thickBot="1">
      <c r="A17" s="193" t="s">
        <v>368</v>
      </c>
      <c r="B17" s="194">
        <v>9.9120245160100004E+19</v>
      </c>
      <c r="C17" s="188"/>
      <c r="D17" s="188"/>
      <c r="E17" s="188"/>
      <c r="F17" s="185" t="e">
        <f t="shared" si="0"/>
        <v>#DIV/0!</v>
      </c>
      <c r="G17" s="185" t="e">
        <f t="shared" si="1"/>
        <v>#DIV/0!</v>
      </c>
      <c r="H17" s="182"/>
    </row>
    <row r="18" spans="1:8" ht="159.75" customHeight="1" thickBot="1">
      <c r="A18" s="183" t="s">
        <v>172</v>
      </c>
      <c r="B18" s="191" t="s">
        <v>369</v>
      </c>
      <c r="C18" s="184">
        <v>79000</v>
      </c>
      <c r="D18" s="184">
        <v>0</v>
      </c>
      <c r="E18" s="184">
        <v>0</v>
      </c>
      <c r="F18" s="185">
        <v>0</v>
      </c>
      <c r="G18" s="185">
        <f t="shared" si="1"/>
        <v>0</v>
      </c>
      <c r="H18" s="182"/>
    </row>
    <row r="19" spans="1:8" ht="64.5" thickBot="1">
      <c r="A19" s="183" t="s">
        <v>370</v>
      </c>
      <c r="B19" s="191" t="s">
        <v>371</v>
      </c>
      <c r="C19" s="184">
        <v>1325431.32</v>
      </c>
      <c r="D19" s="184">
        <v>1400500</v>
      </c>
      <c r="E19" s="184">
        <v>1400500</v>
      </c>
      <c r="F19" s="185">
        <f t="shared" si="0"/>
        <v>1</v>
      </c>
      <c r="G19" s="185">
        <f t="shared" si="1"/>
        <v>1.0566371707588742</v>
      </c>
      <c r="H19" s="182"/>
    </row>
    <row r="20" spans="1:8" ht="15.75" thickBot="1">
      <c r="A20" s="253" t="s">
        <v>372</v>
      </c>
      <c r="B20" s="254"/>
      <c r="C20" s="195">
        <f>C19+C18+C16+C15+C12+C11+C10+C9+C8+C7+C6+C5+C4</f>
        <v>3200316.1799999997</v>
      </c>
      <c r="D20" s="195">
        <f t="shared" ref="D20:E20" si="2">D19+D18+D16+D15+D12+D11+D10+D9+D8+D7+D6+D5+D4</f>
        <v>3118298.52</v>
      </c>
      <c r="E20" s="195">
        <f t="shared" si="2"/>
        <v>3221372.4</v>
      </c>
      <c r="F20" s="196">
        <f t="shared" si="0"/>
        <v>1.0330545261587079</v>
      </c>
      <c r="G20" s="196">
        <f t="shared" si="1"/>
        <v>1.0065794186623149</v>
      </c>
      <c r="H20" s="182"/>
    </row>
    <row r="21" spans="1:8" ht="15.75" thickBot="1">
      <c r="A21" s="253" t="s">
        <v>373</v>
      </c>
      <c r="B21" s="254"/>
      <c r="C21" s="195">
        <f>C4+C5+C6+C7+C8+C9+C10+C11+C12</f>
        <v>612184.86</v>
      </c>
      <c r="D21" s="195">
        <f t="shared" ref="D21:E21" si="3">D4+D5+D6+D7+D8+D9+D10+D11+D12</f>
        <v>418798.51999999996</v>
      </c>
      <c r="E21" s="195">
        <f t="shared" si="3"/>
        <v>521872.39999999997</v>
      </c>
      <c r="F21" s="196">
        <f>E21/D21</f>
        <v>1.2461180617352707</v>
      </c>
      <c r="G21" s="196">
        <f t="shared" si="1"/>
        <v>0.85247518208797257</v>
      </c>
      <c r="H21" s="182"/>
    </row>
  </sheetData>
  <mergeCells count="9">
    <mergeCell ref="G2:G3"/>
    <mergeCell ref="A20:B20"/>
    <mergeCell ref="A21:B21"/>
    <mergeCell ref="A2:A3"/>
    <mergeCell ref="B2:B3"/>
    <mergeCell ref="C2:C3"/>
    <mergeCell ref="D2:D3"/>
    <mergeCell ref="E2:E3"/>
    <mergeCell ref="F2:F3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 1</vt:lpstr>
      <vt:lpstr>Прил 2</vt:lpstr>
      <vt:lpstr>Прил 3</vt:lpstr>
      <vt:lpstr>Прил 4</vt:lpstr>
      <vt:lpstr>Прил 5</vt:lpstr>
      <vt:lpstr>ПЗ</vt:lpstr>
      <vt:lpstr>'Прил 4'!Заголовки_для_печати</vt:lpstr>
      <vt:lpstr>'Прил 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DNG</dc:creator>
  <cp:lastModifiedBy>Пользователь</cp:lastModifiedBy>
  <cp:lastPrinted>2024-06-17T03:18:40Z</cp:lastPrinted>
  <dcterms:created xsi:type="dcterms:W3CDTF">2020-08-03T03:11:46Z</dcterms:created>
  <dcterms:modified xsi:type="dcterms:W3CDTF">2024-06-17T03:18:47Z</dcterms:modified>
</cp:coreProperties>
</file>